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20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J176" i="1" l="1"/>
  <c r="I176" i="1"/>
  <c r="H176" i="1"/>
  <c r="G176" i="1"/>
  <c r="J165" i="1"/>
  <c r="I165" i="1"/>
  <c r="H165" i="1"/>
  <c r="G165" i="1"/>
  <c r="J132" i="1"/>
  <c r="I132" i="1"/>
  <c r="H132" i="1"/>
  <c r="G132" i="1"/>
  <c r="J117" i="1"/>
  <c r="I117" i="1"/>
  <c r="H117" i="1"/>
  <c r="G117" i="1"/>
  <c r="J79" i="1"/>
  <c r="I79" i="1"/>
  <c r="H79" i="1"/>
  <c r="J62" i="1"/>
  <c r="I62" i="1"/>
  <c r="H62" i="1"/>
  <c r="G62" i="1"/>
  <c r="J46" i="1"/>
  <c r="I46" i="1"/>
  <c r="H46" i="1"/>
  <c r="G46" i="1"/>
  <c r="J9" i="1"/>
  <c r="I9" i="1"/>
  <c r="H9" i="1"/>
  <c r="G9" i="1"/>
  <c r="B180" i="1" l="1"/>
  <c r="A180" i="1"/>
  <c r="J179" i="1"/>
  <c r="I179" i="1"/>
  <c r="H179" i="1"/>
  <c r="G179" i="1"/>
  <c r="F179" i="1"/>
  <c r="B171" i="1"/>
  <c r="A171" i="1"/>
  <c r="L180" i="1"/>
  <c r="J170" i="1"/>
  <c r="I170" i="1"/>
  <c r="H170" i="1"/>
  <c r="H180" i="1" s="1"/>
  <c r="G170" i="1"/>
  <c r="F170" i="1"/>
  <c r="F180" i="1" s="1"/>
  <c r="B162" i="1"/>
  <c r="A162" i="1"/>
  <c r="J161" i="1"/>
  <c r="I161" i="1"/>
  <c r="H161" i="1"/>
  <c r="G161" i="1"/>
  <c r="F161" i="1"/>
  <c r="B153" i="1"/>
  <c r="A153" i="1"/>
  <c r="L162" i="1"/>
  <c r="J152" i="1"/>
  <c r="I152" i="1"/>
  <c r="H152" i="1"/>
  <c r="G152" i="1"/>
  <c r="F152" i="1"/>
  <c r="B146" i="1"/>
  <c r="A146" i="1"/>
  <c r="J145" i="1"/>
  <c r="I145" i="1"/>
  <c r="H145" i="1"/>
  <c r="G145" i="1"/>
  <c r="F145" i="1"/>
  <c r="B137" i="1"/>
  <c r="A137" i="1"/>
  <c r="L146" i="1"/>
  <c r="J136" i="1"/>
  <c r="I136" i="1"/>
  <c r="I146" i="1" s="1"/>
  <c r="H136" i="1"/>
  <c r="H146" i="1" s="1"/>
  <c r="G136" i="1"/>
  <c r="F136" i="1"/>
  <c r="B128" i="1"/>
  <c r="A128" i="1"/>
  <c r="J127" i="1"/>
  <c r="I127" i="1"/>
  <c r="H127" i="1"/>
  <c r="G127" i="1"/>
  <c r="F127" i="1"/>
  <c r="B119" i="1"/>
  <c r="A119" i="1"/>
  <c r="L128" i="1"/>
  <c r="J118" i="1"/>
  <c r="I118" i="1"/>
  <c r="H118" i="1"/>
  <c r="H128" i="1" s="1"/>
  <c r="G118" i="1"/>
  <c r="F118" i="1"/>
  <c r="B112" i="1"/>
  <c r="A112" i="1"/>
  <c r="J111" i="1"/>
  <c r="I111" i="1"/>
  <c r="H111" i="1"/>
  <c r="G111" i="1"/>
  <c r="F111" i="1"/>
  <c r="B102" i="1"/>
  <c r="A102" i="1"/>
  <c r="L112" i="1"/>
  <c r="J101" i="1"/>
  <c r="I101" i="1"/>
  <c r="H101" i="1"/>
  <c r="G101" i="1"/>
  <c r="G112" i="1" s="1"/>
  <c r="F101" i="1"/>
  <c r="B93" i="1"/>
  <c r="A93" i="1"/>
  <c r="J92" i="1"/>
  <c r="I92" i="1"/>
  <c r="H92" i="1"/>
  <c r="G92" i="1"/>
  <c r="F92" i="1"/>
  <c r="B84" i="1"/>
  <c r="A84" i="1"/>
  <c r="L93" i="1"/>
  <c r="J83" i="1"/>
  <c r="I83" i="1"/>
  <c r="H83" i="1"/>
  <c r="G83" i="1"/>
  <c r="F83" i="1"/>
  <c r="B76" i="1"/>
  <c r="A76" i="1"/>
  <c r="J75" i="1"/>
  <c r="I75" i="1"/>
  <c r="H75" i="1"/>
  <c r="G75" i="1"/>
  <c r="F75" i="1"/>
  <c r="B66" i="1"/>
  <c r="A66" i="1"/>
  <c r="L76" i="1"/>
  <c r="J65" i="1"/>
  <c r="I65" i="1"/>
  <c r="H65" i="1"/>
  <c r="G65" i="1"/>
  <c r="F65" i="1"/>
  <c r="F76" i="1" s="1"/>
  <c r="B59" i="1"/>
  <c r="A59" i="1"/>
  <c r="J58" i="1"/>
  <c r="I58" i="1"/>
  <c r="H58" i="1"/>
  <c r="G58" i="1"/>
  <c r="F58" i="1"/>
  <c r="B51" i="1"/>
  <c r="A51" i="1"/>
  <c r="L59" i="1"/>
  <c r="J50" i="1"/>
  <c r="I50" i="1"/>
  <c r="H50" i="1"/>
  <c r="G50" i="1"/>
  <c r="F50" i="1"/>
  <c r="B42" i="1"/>
  <c r="A42" i="1"/>
  <c r="J41" i="1"/>
  <c r="I41" i="1"/>
  <c r="H41" i="1"/>
  <c r="G41" i="1"/>
  <c r="F41" i="1"/>
  <c r="B33" i="1"/>
  <c r="A33" i="1"/>
  <c r="L42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80" i="1" l="1"/>
  <c r="J162" i="1"/>
  <c r="F162" i="1"/>
  <c r="H162" i="1"/>
  <c r="J180" i="1"/>
  <c r="G146" i="1"/>
  <c r="F128" i="1"/>
  <c r="F93" i="1"/>
  <c r="I162" i="1"/>
  <c r="J146" i="1"/>
  <c r="I128" i="1"/>
  <c r="H112" i="1"/>
  <c r="G93" i="1"/>
  <c r="F59" i="1"/>
  <c r="G76" i="1"/>
  <c r="H93" i="1"/>
  <c r="I112" i="1"/>
  <c r="G59" i="1"/>
  <c r="H59" i="1"/>
  <c r="H24" i="1"/>
  <c r="J59" i="1"/>
  <c r="H76" i="1"/>
  <c r="J93" i="1"/>
  <c r="I59" i="1"/>
  <c r="J42" i="1"/>
  <c r="I93" i="1"/>
  <c r="G42" i="1"/>
  <c r="J76" i="1"/>
  <c r="J112" i="1"/>
  <c r="I76" i="1"/>
  <c r="I180" i="1"/>
  <c r="F146" i="1"/>
  <c r="G128" i="1"/>
  <c r="J128" i="1"/>
  <c r="G162" i="1"/>
  <c r="I42" i="1"/>
  <c r="F42" i="1"/>
  <c r="H42" i="1"/>
  <c r="L181" i="1"/>
  <c r="I24" i="1"/>
  <c r="F24" i="1"/>
  <c r="G24" i="1"/>
  <c r="J24" i="1"/>
  <c r="F112" i="1"/>
  <c r="H181" i="1" l="1"/>
  <c r="I181" i="1"/>
  <c r="J181" i="1"/>
  <c r="G181" i="1"/>
  <c r="F181" i="1"/>
</calcChain>
</file>

<file path=xl/sharedStrings.xml><?xml version="1.0" encoding="utf-8"?>
<sst xmlns="http://schemas.openxmlformats.org/spreadsheetml/2006/main" count="247" uniqueCount="86">
  <si>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</si>
  <si>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</si>
  <si>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</si>
  <si>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</si>
  <si>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</si>
  <si>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</si>
  <si>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</si>
  <si>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</si>
  <si>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</si>
  <si>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</si>
  <si>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</si>
  <si>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</si>
  <si>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</si>
  <si>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</si>
  <si>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</si>
  <si>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</si>
  <si>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</si>
  <si>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</si>
  <si>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</si>
  <si>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</si>
  <si>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</si>
  <si>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</si>
  <si>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</si>
  <si>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</si>
  <si>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</si>
  <si>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</si>
  <si>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</si>
  <si>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</si>
  <si>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</si>
  <si>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</si>
  <si>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</si>
  <si>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</si>
  <si>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</si>
  <si>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</si>
  <si>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</si>
  <si>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</si>
  <si>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</si>
  <si>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</si>
  <si>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</si>
  <si>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</si>
  <si>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</si>
  <si>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Гуляш из куры</t>
  </si>
  <si>
    <t>Батон йодированный</t>
  </si>
  <si>
    <t>Хлеб ржаной</t>
  </si>
  <si>
    <t>Суп картофельный с горохом</t>
  </si>
  <si>
    <t>Щи из свежей капусты с картофелем</t>
  </si>
  <si>
    <t>Напиток из смеси сухофруктов</t>
  </si>
  <si>
    <t>Каша пшенная молочная</t>
  </si>
  <si>
    <t>Какао с молоком витаминизированное</t>
  </si>
  <si>
    <t>хол.блюдо</t>
  </si>
  <si>
    <t xml:space="preserve">Котлета рыбная </t>
  </si>
  <si>
    <t>Борщ из свежей капусты с картофелем</t>
  </si>
  <si>
    <t xml:space="preserve">Пюре картофельное </t>
  </si>
  <si>
    <t>Рассольник ленинградский</t>
  </si>
  <si>
    <t>Рагу из овощей со свининой</t>
  </si>
  <si>
    <t>Плов со свининой</t>
  </si>
  <si>
    <t xml:space="preserve">Масло сливочное </t>
  </si>
  <si>
    <t>Шницель из свинины</t>
  </si>
  <si>
    <t>Компот из яблок</t>
  </si>
  <si>
    <t>Солянка по-домашнему со сметаной</t>
  </si>
  <si>
    <t>Свекольник</t>
  </si>
  <si>
    <t>Оладьи с джемом 105/45</t>
  </si>
  <si>
    <t>Яблоко</t>
  </si>
  <si>
    <t>Чай с низк.сод.сахара и лимоном 200\10\5</t>
  </si>
  <si>
    <t>Суп с макаронными изделиями и курой 250/10</t>
  </si>
  <si>
    <t xml:space="preserve">Каша гречневая рассыпчатая </t>
  </si>
  <si>
    <t>Чай с  сахаром 200\15</t>
  </si>
  <si>
    <t>Бутерброд с сыром и маслом 10\10\40</t>
  </si>
  <si>
    <t>фрукт</t>
  </si>
  <si>
    <t>Пудинг из творога с джемом 140\25</t>
  </si>
  <si>
    <t xml:space="preserve">Плов со свининой </t>
  </si>
  <si>
    <t>Котлета мясная рубленая с кашей гречневой 90\180</t>
  </si>
  <si>
    <t>Чай с сахаром, лимоном 200\15\10</t>
  </si>
  <si>
    <t>Жаркое по-домашнему с овощами натуральными свежими 220\25</t>
  </si>
  <si>
    <t>Компот из ягод с\м</t>
  </si>
  <si>
    <t>Котлета рыбная с картофельным пюре с овощами свежими 90\150\25</t>
  </si>
  <si>
    <t>Чай с низким содержанием сахара 200\10</t>
  </si>
  <si>
    <t xml:space="preserve">Макаронные изделия отварные </t>
  </si>
  <si>
    <t>Блинчики с джемом 150\40</t>
  </si>
  <si>
    <t>Тефтели мясные с соусом красным основным 70\50</t>
  </si>
  <si>
    <t>хол. блюдо</t>
  </si>
  <si>
    <t>Жаркое по-домашнемус овощами натуральными свежими</t>
  </si>
  <si>
    <t>Гуляш из свинины с кашей гречневой рассыпчатой 90\150</t>
  </si>
  <si>
    <t>Бутерброд с сыром 10\40</t>
  </si>
  <si>
    <t>Котлета мясная рубленная с рисом отварным 90\150</t>
  </si>
  <si>
    <t>МОУ "Средняя школа № 5 им. О.А. Варенцовой"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</si>
</sst>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>
      <alignment horizontal="left"/>
    </xf>
    <xf numFmtId="0" fontId="1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4" xfId="0" applyFont="1" applyFill="1" applyBorder="1"/>
    <xf numFmtId="1" fontId="2" fillId="2" borderId="5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/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/>
    <xf numFmtId="0" fontId="10" fillId="2" borderId="4" xfId="0" applyFont="1" applyFill="1" applyBorder="1"/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/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0" fillId="4" borderId="12" xfId="0" applyFont="1" applyFill="1" applyBorder="1"/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centerContinuous" vertical="center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/>
    <xf numFmtId="0" fontId="10" fillId="5" borderId="4" xfId="0" applyFont="1" applyFill="1" applyBorder="1"/>
    <xf numFmtId="0" fontId="13" fillId="4" borderId="31" xfId="0" applyFont="1" applyFill="1" applyBorder="1" applyAlignment="1">
      <alignment horizontal="centerContinuous" vertical="center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164" fontId="14" fillId="4" borderId="31" xfId="0" applyNumberFormat="1" applyFont="1" applyFill="1" applyBorder="1" applyAlignment="1">
      <alignment horizontal="right" vertical="center" wrapText="1"/>
    </xf>
    <xf numFmtId="1" fontId="14" fillId="4" borderId="31" xfId="0" applyNumberFormat="1" applyFont="1" applyFill="1" applyBorder="1" applyAlignment="1">
      <alignment horizontal="right" vertical="center" wrapText="1"/>
    </xf>
    <xf numFmtId="164" fontId="0" fillId="4" borderId="30" xfId="0" applyNumberFormat="1" applyFill="1" applyBorder="1" applyAlignment="1"/>
    <xf numFmtId="0" fontId="13" fillId="4" borderId="3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center" vertical="center" wrapText="1"/>
    </xf>
    <xf numFmtId="164" fontId="13" fillId="4" borderId="33" xfId="0" applyNumberFormat="1" applyFont="1" applyFill="1" applyBorder="1" applyAlignment="1">
      <alignment horizontal="right" vertical="center" wrapText="1"/>
    </xf>
    <xf numFmtId="0" fontId="13" fillId="4" borderId="30" xfId="0" applyFont="1" applyFill="1" applyBorder="1" applyAlignment="1">
      <alignment horizontal="left" vertical="distributed" wrapText="1"/>
    </xf>
    <xf numFmtId="164" fontId="15" fillId="4" borderId="30" xfId="0" applyNumberFormat="1" applyFont="1" applyFill="1" applyBorder="1" applyAlignment="1"/>
    <xf numFmtId="0" fontId="0" fillId="4" borderId="30" xfId="0" applyFill="1" applyBorder="1"/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13" fillId="4" borderId="30" xfId="0" applyFont="1" applyFill="1" applyBorder="1" applyAlignment="1">
      <alignment horizontal="centerContinuous" vertical="center" wrapText="1"/>
    </xf>
    <xf numFmtId="164" fontId="17" fillId="4" borderId="30" xfId="0" applyNumberFormat="1" applyFont="1" applyFill="1" applyBorder="1" applyAlignment="1"/>
    <xf numFmtId="0" fontId="12" fillId="3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2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2" fillId="2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77" t="s">
        <v>85</v>
      </c>
      <c r="D1" s="78"/>
      <c r="E1" s="79"/>
      <c r="F1" s="3" t="s">
        <v>38</v>
      </c>
      <c r="G1" s="2" t="s">
        <v>1</v>
      </c>
      <c r="H1" s="80"/>
      <c r="I1" s="78"/>
      <c r="J1" s="78"/>
      <c r="K1" s="79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80"/>
      <c r="I2" s="78"/>
      <c r="J2" s="78"/>
      <c r="K2" s="79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</v>
      </c>
      <c r="I3" s="8">
        <v>1</v>
      </c>
      <c r="J3" s="9">
        <v>2024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1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1</v>
      </c>
      <c r="C6" s="17" t="s">
        <v>22</v>
      </c>
      <c r="D6" s="43" t="s">
        <v>23</v>
      </c>
      <c r="E6" s="44" t="s">
        <v>61</v>
      </c>
      <c r="F6" s="45">
        <v>150</v>
      </c>
      <c r="G6" s="46">
        <v>9.9</v>
      </c>
      <c r="H6" s="46">
        <v>12.5</v>
      </c>
      <c r="I6" s="46">
        <v>43.1</v>
      </c>
      <c r="J6" s="47">
        <v>262</v>
      </c>
      <c r="K6" s="63"/>
      <c r="L6" s="64"/>
      <c r="M6" s="2"/>
    </row>
    <row r="7" spans="1:15" ht="12.75" customHeight="1" x14ac:dyDescent="0.25">
      <c r="A7" s="20"/>
      <c r="B7" s="21"/>
      <c r="C7" s="22"/>
      <c r="D7" s="48" t="s">
        <v>68</v>
      </c>
      <c r="E7" s="44" t="s">
        <v>62</v>
      </c>
      <c r="F7" s="45">
        <v>110</v>
      </c>
      <c r="G7" s="46">
        <v>0.5</v>
      </c>
      <c r="H7" s="46">
        <v>5</v>
      </c>
      <c r="I7" s="46">
        <v>12.7</v>
      </c>
      <c r="J7" s="47">
        <v>61</v>
      </c>
      <c r="K7" s="65"/>
      <c r="L7" s="52"/>
      <c r="M7" s="2"/>
    </row>
    <row r="8" spans="1:15" ht="12.75" customHeight="1" x14ac:dyDescent="0.25">
      <c r="A8" s="20"/>
      <c r="B8" s="21"/>
      <c r="C8" s="22"/>
      <c r="D8" s="48" t="s">
        <v>24</v>
      </c>
      <c r="E8" s="44" t="s">
        <v>63</v>
      </c>
      <c r="F8" s="50">
        <v>215</v>
      </c>
      <c r="G8" s="46">
        <v>0.2</v>
      </c>
      <c r="H8" s="46">
        <v>0</v>
      </c>
      <c r="I8" s="46">
        <v>12</v>
      </c>
      <c r="J8" s="47">
        <v>48</v>
      </c>
      <c r="K8" s="65"/>
      <c r="L8" s="52"/>
      <c r="M8" s="2"/>
    </row>
    <row r="9" spans="1:15" ht="12.75" customHeight="1" x14ac:dyDescent="0.25">
      <c r="A9" s="20"/>
      <c r="B9" s="21"/>
      <c r="C9" s="22"/>
      <c r="D9" s="62" t="s">
        <v>25</v>
      </c>
      <c r="E9" s="44" t="s">
        <v>40</v>
      </c>
      <c r="F9" s="45">
        <v>30</v>
      </c>
      <c r="G9" s="55">
        <f>7.5*35/100</f>
        <v>2.625</v>
      </c>
      <c r="H9" s="55">
        <f>2.9*35/100</f>
        <v>1.0149999999999999</v>
      </c>
      <c r="I9" s="55">
        <f>51.4*35/100</f>
        <v>17.989999999999998</v>
      </c>
      <c r="J9" s="55">
        <f>262*35/100</f>
        <v>91.7</v>
      </c>
      <c r="K9" s="65"/>
      <c r="L9" s="52"/>
      <c r="M9" s="2"/>
    </row>
    <row r="10" spans="1:15" ht="12.75" customHeight="1" x14ac:dyDescent="0.25">
      <c r="A10" s="20"/>
      <c r="B10" s="21"/>
      <c r="C10" s="22"/>
      <c r="D10" s="62"/>
      <c r="E10" s="44"/>
      <c r="F10" s="45"/>
      <c r="G10" s="46"/>
      <c r="H10" s="46"/>
      <c r="I10" s="46"/>
      <c r="J10" s="47"/>
      <c r="K10" s="65"/>
      <c r="L10" s="52"/>
      <c r="M10" s="2"/>
    </row>
    <row r="11" spans="1:15" ht="12.75" customHeight="1" x14ac:dyDescent="0.25">
      <c r="A11" s="20"/>
      <c r="B11" s="21"/>
      <c r="C11" s="22"/>
      <c r="D11" s="49"/>
      <c r="E11" s="51"/>
      <c r="F11" s="52"/>
      <c r="G11" s="52"/>
      <c r="H11" s="52"/>
      <c r="I11" s="52"/>
      <c r="J11" s="52"/>
      <c r="K11" s="65"/>
      <c r="L11" s="52"/>
      <c r="M11" s="2"/>
    </row>
    <row r="12" spans="1:15" ht="12.75" customHeight="1" x14ac:dyDescent="0.25">
      <c r="A12" s="20"/>
      <c r="B12" s="21"/>
      <c r="C12" s="22"/>
      <c r="D12" s="49"/>
      <c r="E12" s="51"/>
      <c r="F12" s="52"/>
      <c r="G12" s="52"/>
      <c r="H12" s="52"/>
      <c r="I12" s="52"/>
      <c r="J12" s="52"/>
      <c r="K12" s="65"/>
      <c r="L12" s="52"/>
      <c r="M12" s="2"/>
    </row>
    <row r="13" spans="1:15" ht="12.75" customHeight="1" x14ac:dyDescent="0.25">
      <c r="A13" s="27"/>
      <c r="B13" s="28"/>
      <c r="C13" s="29"/>
      <c r="D13" s="66" t="s">
        <v>27</v>
      </c>
      <c r="E13" s="67"/>
      <c r="F13" s="68">
        <f>SUM(F6:F12)</f>
        <v>505</v>
      </c>
      <c r="G13" s="68">
        <f>SUM(G6:G12)</f>
        <v>13.225</v>
      </c>
      <c r="H13" s="68">
        <f>SUM(H6:H12)</f>
        <v>18.515000000000001</v>
      </c>
      <c r="I13" s="68">
        <f>SUM(I6:I12)</f>
        <v>85.789999999999992</v>
      </c>
      <c r="J13" s="68">
        <f>SUM(J6:J12)</f>
        <v>462.7</v>
      </c>
      <c r="K13" s="69"/>
      <c r="L13" s="68">
        <v>75</v>
      </c>
      <c r="M13" s="2"/>
    </row>
    <row r="14" spans="1:15" ht="12.75" customHeight="1" x14ac:dyDescent="0.25">
      <c r="A14" s="30">
        <f t="shared" ref="A14:B14" si="0">A6</f>
        <v>1</v>
      </c>
      <c r="B14" s="31">
        <f t="shared" si="0"/>
        <v>1</v>
      </c>
      <c r="C14" s="32" t="s">
        <v>28</v>
      </c>
      <c r="D14" s="48" t="s">
        <v>29</v>
      </c>
      <c r="E14" s="51"/>
      <c r="F14" s="52"/>
      <c r="G14" s="52"/>
      <c r="H14" s="52"/>
      <c r="I14" s="52"/>
      <c r="J14" s="52"/>
      <c r="K14" s="26"/>
      <c r="L14" s="25"/>
      <c r="M14" s="2"/>
    </row>
    <row r="15" spans="1:15" ht="12.75" customHeight="1" x14ac:dyDescent="0.25">
      <c r="A15" s="20"/>
      <c r="B15" s="21"/>
      <c r="C15" s="22"/>
      <c r="D15" s="48" t="s">
        <v>30</v>
      </c>
      <c r="E15" s="44" t="s">
        <v>64</v>
      </c>
      <c r="F15" s="45">
        <v>260</v>
      </c>
      <c r="G15" s="46">
        <v>4.9000000000000004</v>
      </c>
      <c r="H15" s="46">
        <v>8.9</v>
      </c>
      <c r="I15" s="46">
        <v>15</v>
      </c>
      <c r="J15" s="47">
        <v>156</v>
      </c>
      <c r="K15" s="26"/>
      <c r="L15" s="25"/>
      <c r="M15" s="2"/>
    </row>
    <row r="16" spans="1:15" ht="12.75" customHeight="1" x14ac:dyDescent="0.25">
      <c r="A16" s="20"/>
      <c r="B16" s="21"/>
      <c r="C16" s="22"/>
      <c r="D16" s="48" t="s">
        <v>31</v>
      </c>
      <c r="E16" s="44" t="s">
        <v>57</v>
      </c>
      <c r="F16" s="45">
        <v>90</v>
      </c>
      <c r="G16" s="46">
        <v>13.1</v>
      </c>
      <c r="H16" s="46">
        <v>16.8</v>
      </c>
      <c r="I16" s="46">
        <v>6.3</v>
      </c>
      <c r="J16" s="47">
        <v>228.8</v>
      </c>
      <c r="K16" s="26"/>
      <c r="L16" s="25"/>
      <c r="M16" s="2"/>
    </row>
    <row r="17" spans="1:13" ht="12.75" customHeight="1" x14ac:dyDescent="0.25">
      <c r="A17" s="20"/>
      <c r="B17" s="21"/>
      <c r="C17" s="22"/>
      <c r="D17" s="48" t="s">
        <v>32</v>
      </c>
      <c r="E17" s="44" t="s">
        <v>65</v>
      </c>
      <c r="F17" s="45">
        <v>150</v>
      </c>
      <c r="G17" s="46">
        <v>5.7</v>
      </c>
      <c r="H17" s="46">
        <v>4.58</v>
      </c>
      <c r="I17" s="46">
        <v>49.95</v>
      </c>
      <c r="J17" s="47">
        <v>207.75</v>
      </c>
      <c r="K17" s="26"/>
      <c r="L17" s="25"/>
      <c r="M17" s="2"/>
    </row>
    <row r="18" spans="1:13" ht="12.75" customHeight="1" x14ac:dyDescent="0.25">
      <c r="A18" s="20"/>
      <c r="B18" s="21"/>
      <c r="C18" s="22"/>
      <c r="D18" s="48" t="s">
        <v>33</v>
      </c>
      <c r="E18" s="44" t="s">
        <v>66</v>
      </c>
      <c r="F18" s="45">
        <v>215</v>
      </c>
      <c r="G18" s="55">
        <v>0.2</v>
      </c>
      <c r="H18" s="55">
        <v>0</v>
      </c>
      <c r="I18" s="55">
        <v>15</v>
      </c>
      <c r="J18" s="55">
        <v>61</v>
      </c>
      <c r="K18" s="26"/>
      <c r="L18" s="25"/>
      <c r="M18" s="2"/>
    </row>
    <row r="19" spans="1:13" ht="12.75" customHeight="1" x14ac:dyDescent="0.25">
      <c r="A19" s="20"/>
      <c r="B19" s="21"/>
      <c r="C19" s="22"/>
      <c r="D19" s="48" t="s">
        <v>35</v>
      </c>
      <c r="E19" s="44" t="s">
        <v>43</v>
      </c>
      <c r="F19" s="45">
        <v>45</v>
      </c>
      <c r="G19" s="55">
        <v>2.93</v>
      </c>
      <c r="H19" s="55">
        <v>0.45</v>
      </c>
      <c r="I19" s="55">
        <v>18.899999999999999</v>
      </c>
      <c r="J19" s="55">
        <v>90</v>
      </c>
      <c r="K19" s="26"/>
      <c r="L19" s="25"/>
      <c r="M19" s="2"/>
    </row>
    <row r="20" spans="1:13" ht="12.75" customHeight="1" x14ac:dyDescent="0.25">
      <c r="A20" s="20"/>
      <c r="B20" s="21"/>
      <c r="C20" s="22"/>
      <c r="D20" s="48"/>
      <c r="E20" s="44"/>
      <c r="F20" s="45"/>
      <c r="G20" s="55"/>
      <c r="H20" s="55"/>
      <c r="I20" s="55"/>
      <c r="J20" s="55"/>
      <c r="K20" s="26"/>
      <c r="L20" s="25"/>
      <c r="M20" s="2"/>
    </row>
    <row r="21" spans="1:13" ht="12.75" customHeight="1" x14ac:dyDescent="0.25">
      <c r="A21" s="20"/>
      <c r="B21" s="21"/>
      <c r="C21" s="22"/>
      <c r="D21" s="23"/>
      <c r="E21" s="51"/>
      <c r="F21" s="52"/>
      <c r="G21" s="52"/>
      <c r="H21" s="52"/>
      <c r="I21" s="52"/>
      <c r="J21" s="52"/>
      <c r="K21" s="26"/>
      <c r="L21" s="25"/>
      <c r="M21" s="2"/>
    </row>
    <row r="22" spans="1:13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 x14ac:dyDescent="0.25">
      <c r="A23" s="27"/>
      <c r="B23" s="28"/>
      <c r="C23" s="29"/>
      <c r="D23" s="66" t="s">
        <v>27</v>
      </c>
      <c r="E23" s="67"/>
      <c r="F23" s="68">
        <f t="shared" ref="F23:J23" si="1">SUM(F14:F22)</f>
        <v>760</v>
      </c>
      <c r="G23" s="68">
        <f t="shared" si="1"/>
        <v>26.83</v>
      </c>
      <c r="H23" s="68">
        <f t="shared" si="1"/>
        <v>30.73</v>
      </c>
      <c r="I23" s="68">
        <f t="shared" si="1"/>
        <v>105.15</v>
      </c>
      <c r="J23" s="68">
        <f t="shared" si="1"/>
        <v>743.55</v>
      </c>
      <c r="K23" s="69"/>
      <c r="L23" s="68">
        <v>75</v>
      </c>
      <c r="M23" s="2"/>
    </row>
    <row r="24" spans="1:13" ht="12.75" customHeight="1" thickBot="1" x14ac:dyDescent="0.3">
      <c r="A24" s="33">
        <f t="shared" ref="A24:B24" si="2">A6</f>
        <v>1</v>
      </c>
      <c r="B24" s="34">
        <f t="shared" si="2"/>
        <v>1</v>
      </c>
      <c r="C24" s="72" t="s">
        <v>36</v>
      </c>
      <c r="D24" s="73"/>
      <c r="E24" s="35"/>
      <c r="F24" s="36">
        <f t="shared" ref="F24:J24" si="3">F13+F23</f>
        <v>1265</v>
      </c>
      <c r="G24" s="36">
        <f t="shared" si="3"/>
        <v>40.055</v>
      </c>
      <c r="H24" s="36">
        <f t="shared" si="3"/>
        <v>49.245000000000005</v>
      </c>
      <c r="I24" s="36">
        <f t="shared" si="3"/>
        <v>190.94</v>
      </c>
      <c r="J24" s="36">
        <f t="shared" si="3"/>
        <v>1206.25</v>
      </c>
      <c r="K24" s="36"/>
      <c r="L24" s="36">
        <f>L13+L23</f>
        <v>150</v>
      </c>
      <c r="M24" s="2"/>
    </row>
    <row r="25" spans="1:13" ht="12.75" customHeight="1" x14ac:dyDescent="0.25">
      <c r="A25" s="37">
        <v>1</v>
      </c>
      <c r="B25" s="21">
        <v>2</v>
      </c>
      <c r="C25" s="17" t="s">
        <v>22</v>
      </c>
      <c r="D25" s="43" t="s">
        <v>23</v>
      </c>
      <c r="E25" s="44" t="s">
        <v>39</v>
      </c>
      <c r="F25" s="45">
        <v>250</v>
      </c>
      <c r="G25" s="46">
        <v>8.6</v>
      </c>
      <c r="H25" s="46">
        <v>8.6</v>
      </c>
      <c r="I25" s="46">
        <v>28.9</v>
      </c>
      <c r="J25" s="47">
        <v>266</v>
      </c>
      <c r="K25" s="19"/>
      <c r="L25" s="18"/>
      <c r="M25" s="2"/>
    </row>
    <row r="26" spans="1:13" ht="12.75" customHeight="1" x14ac:dyDescent="0.25">
      <c r="A26" s="37"/>
      <c r="B26" s="21"/>
      <c r="C26" s="22"/>
      <c r="D26" s="48" t="s">
        <v>26</v>
      </c>
      <c r="E26" s="44" t="s">
        <v>62</v>
      </c>
      <c r="F26" s="45">
        <v>110</v>
      </c>
      <c r="G26" s="46">
        <v>0.5</v>
      </c>
      <c r="H26" s="46">
        <v>5</v>
      </c>
      <c r="I26" s="46">
        <v>12.7</v>
      </c>
      <c r="J26" s="47">
        <v>61</v>
      </c>
      <c r="K26" s="26"/>
      <c r="L26" s="25"/>
      <c r="M26" s="2"/>
    </row>
    <row r="27" spans="1:13" ht="12.75" customHeight="1" x14ac:dyDescent="0.25">
      <c r="A27" s="37"/>
      <c r="B27" s="21"/>
      <c r="C27" s="22"/>
      <c r="D27" s="48" t="s">
        <v>24</v>
      </c>
      <c r="E27" s="44" t="s">
        <v>66</v>
      </c>
      <c r="F27" s="45">
        <v>215</v>
      </c>
      <c r="G27" s="55">
        <v>0.2</v>
      </c>
      <c r="H27" s="55">
        <v>0</v>
      </c>
      <c r="I27" s="55">
        <v>15</v>
      </c>
      <c r="J27" s="55">
        <v>61</v>
      </c>
      <c r="K27" s="26"/>
      <c r="L27" s="25"/>
      <c r="M27" s="2"/>
    </row>
    <row r="28" spans="1:13" ht="12.75" customHeight="1" x14ac:dyDescent="0.25">
      <c r="A28" s="37"/>
      <c r="B28" s="21"/>
      <c r="C28" s="22"/>
      <c r="D28" s="62" t="s">
        <v>80</v>
      </c>
      <c r="E28" s="44" t="s">
        <v>67</v>
      </c>
      <c r="F28" s="50">
        <v>60</v>
      </c>
      <c r="G28" s="55">
        <v>5.4</v>
      </c>
      <c r="H28" s="55">
        <v>11.4</v>
      </c>
      <c r="I28" s="55">
        <v>20.7</v>
      </c>
      <c r="J28" s="55">
        <v>206.8</v>
      </c>
      <c r="K28" s="26"/>
      <c r="L28" s="25"/>
      <c r="M28" s="2"/>
    </row>
    <row r="29" spans="1:13" ht="12.75" customHeight="1" x14ac:dyDescent="0.25">
      <c r="A29" s="37"/>
      <c r="B29" s="21"/>
      <c r="C29" s="22"/>
      <c r="D29" s="49"/>
      <c r="E29" s="51"/>
      <c r="F29" s="52"/>
      <c r="G29" s="52"/>
      <c r="H29" s="52"/>
      <c r="I29" s="52"/>
      <c r="J29" s="52"/>
      <c r="K29" s="26"/>
      <c r="L29" s="25"/>
      <c r="M29" s="2"/>
    </row>
    <row r="30" spans="1:13" ht="12.75" customHeight="1" x14ac:dyDescent="0.25">
      <c r="A30" s="37"/>
      <c r="B30" s="21"/>
      <c r="C30" s="22"/>
      <c r="D30" s="49"/>
      <c r="E30" s="51"/>
      <c r="F30" s="52"/>
      <c r="G30" s="52"/>
      <c r="H30" s="52"/>
      <c r="I30" s="52"/>
      <c r="J30" s="52"/>
      <c r="K30" s="26"/>
      <c r="L30" s="25"/>
      <c r="M30" s="2"/>
    </row>
    <row r="31" spans="1:13" ht="12.75" customHeight="1" x14ac:dyDescent="0.25">
      <c r="A31" s="37"/>
      <c r="B31" s="21"/>
      <c r="C31" s="22"/>
      <c r="D31" s="49"/>
      <c r="E31" s="51"/>
      <c r="F31" s="52"/>
      <c r="G31" s="52"/>
      <c r="H31" s="52"/>
      <c r="I31" s="52"/>
      <c r="J31" s="52"/>
      <c r="K31" s="26"/>
      <c r="L31" s="25"/>
      <c r="M31" s="2"/>
    </row>
    <row r="32" spans="1:13" ht="12.75" customHeight="1" x14ac:dyDescent="0.25">
      <c r="A32" s="38"/>
      <c r="B32" s="28"/>
      <c r="C32" s="29"/>
      <c r="D32" s="66" t="s">
        <v>27</v>
      </c>
      <c r="E32" s="67"/>
      <c r="F32" s="68">
        <f t="shared" ref="F32:J32" si="4">SUM(F25:F31)</f>
        <v>635</v>
      </c>
      <c r="G32" s="68">
        <f t="shared" si="4"/>
        <v>14.7</v>
      </c>
      <c r="H32" s="68">
        <f t="shared" si="4"/>
        <v>25</v>
      </c>
      <c r="I32" s="68">
        <f t="shared" si="4"/>
        <v>77.3</v>
      </c>
      <c r="J32" s="68">
        <f t="shared" si="4"/>
        <v>594.79999999999995</v>
      </c>
      <c r="K32" s="69"/>
      <c r="L32" s="68">
        <v>75</v>
      </c>
      <c r="M32" s="2"/>
    </row>
    <row r="33" spans="1:13" ht="12.75" customHeight="1" x14ac:dyDescent="0.25">
      <c r="A33" s="31">
        <f t="shared" ref="A33:B33" si="5">A25</f>
        <v>1</v>
      </c>
      <c r="B33" s="31">
        <f t="shared" si="5"/>
        <v>2</v>
      </c>
      <c r="C33" s="32" t="s">
        <v>28</v>
      </c>
      <c r="D33" s="48" t="s">
        <v>29</v>
      </c>
      <c r="E33" s="51"/>
      <c r="F33" s="52"/>
      <c r="G33" s="52"/>
      <c r="H33" s="52"/>
      <c r="I33" s="52"/>
      <c r="J33" s="52"/>
      <c r="K33" s="65"/>
      <c r="L33" s="52"/>
      <c r="M33" s="2"/>
    </row>
    <row r="34" spans="1:13" ht="12.75" customHeight="1" x14ac:dyDescent="0.25">
      <c r="A34" s="37"/>
      <c r="B34" s="21"/>
      <c r="C34" s="22"/>
      <c r="D34" s="48" t="s">
        <v>30</v>
      </c>
      <c r="E34" s="44" t="s">
        <v>44</v>
      </c>
      <c r="F34" s="45">
        <v>250</v>
      </c>
      <c r="G34" s="46">
        <v>5.6</v>
      </c>
      <c r="H34" s="46">
        <v>5.26</v>
      </c>
      <c r="I34" s="46">
        <v>18.04</v>
      </c>
      <c r="J34" s="47">
        <v>148.19999999999999</v>
      </c>
      <c r="K34" s="65"/>
      <c r="L34" s="52"/>
      <c r="M34" s="2"/>
    </row>
    <row r="35" spans="1:13" ht="12.75" customHeight="1" x14ac:dyDescent="0.25">
      <c r="A35" s="37"/>
      <c r="B35" s="21"/>
      <c r="C35" s="22"/>
      <c r="D35" s="48" t="s">
        <v>31</v>
      </c>
      <c r="E35" s="44" t="s">
        <v>54</v>
      </c>
      <c r="F35" s="45">
        <v>250</v>
      </c>
      <c r="G35" s="46">
        <v>7.6</v>
      </c>
      <c r="H35" s="46">
        <v>8.3000000000000007</v>
      </c>
      <c r="I35" s="46">
        <v>61.3</v>
      </c>
      <c r="J35" s="47">
        <v>347</v>
      </c>
      <c r="K35" s="65"/>
      <c r="L35" s="52"/>
      <c r="M35" s="2"/>
    </row>
    <row r="36" spans="1:13" ht="12.75" customHeight="1" x14ac:dyDescent="0.25">
      <c r="A36" s="37"/>
      <c r="B36" s="21"/>
      <c r="C36" s="22"/>
      <c r="D36" s="48" t="s">
        <v>33</v>
      </c>
      <c r="E36" s="44" t="s">
        <v>58</v>
      </c>
      <c r="F36" s="45">
        <v>200</v>
      </c>
      <c r="G36" s="55">
        <v>0.16</v>
      </c>
      <c r="H36" s="55">
        <v>0.2</v>
      </c>
      <c r="I36" s="55">
        <v>23.8</v>
      </c>
      <c r="J36" s="55">
        <v>97.6</v>
      </c>
      <c r="K36" s="65"/>
      <c r="L36" s="52"/>
      <c r="M36" s="2"/>
    </row>
    <row r="37" spans="1:13" ht="12.75" customHeight="1" x14ac:dyDescent="0.25">
      <c r="A37" s="37"/>
      <c r="B37" s="21"/>
      <c r="C37" s="22"/>
      <c r="D37" s="48" t="s">
        <v>35</v>
      </c>
      <c r="E37" s="44" t="s">
        <v>43</v>
      </c>
      <c r="F37" s="45">
        <v>35</v>
      </c>
      <c r="G37" s="55">
        <v>2.6</v>
      </c>
      <c r="H37" s="55">
        <v>0.4</v>
      </c>
      <c r="I37" s="55">
        <v>16.8</v>
      </c>
      <c r="J37" s="55">
        <v>80</v>
      </c>
      <c r="K37" s="65"/>
      <c r="L37" s="52"/>
      <c r="M37" s="2"/>
    </row>
    <row r="38" spans="1:13" ht="12.75" customHeight="1" x14ac:dyDescent="0.25">
      <c r="A38" s="37"/>
      <c r="B38" s="21"/>
      <c r="C38" s="22"/>
      <c r="D38" s="49"/>
      <c r="E38" s="51"/>
      <c r="F38" s="52"/>
      <c r="G38" s="52"/>
      <c r="H38" s="52"/>
      <c r="I38" s="52"/>
      <c r="J38" s="52"/>
      <c r="K38" s="65"/>
      <c r="L38" s="52"/>
      <c r="M38" s="2"/>
    </row>
    <row r="39" spans="1:13" ht="12.75" customHeight="1" x14ac:dyDescent="0.25">
      <c r="A39" s="37"/>
      <c r="B39" s="21"/>
      <c r="C39" s="22"/>
      <c r="D39" s="49"/>
      <c r="E39" s="51"/>
      <c r="F39" s="52"/>
      <c r="G39" s="52"/>
      <c r="H39" s="52"/>
      <c r="I39" s="52"/>
      <c r="J39" s="52"/>
      <c r="K39" s="65"/>
      <c r="L39" s="52"/>
      <c r="M39" s="2"/>
    </row>
    <row r="40" spans="1:13" ht="12.75" customHeight="1" x14ac:dyDescent="0.25">
      <c r="A40" s="37"/>
      <c r="B40" s="21"/>
      <c r="C40" s="22"/>
      <c r="D40" s="49"/>
      <c r="E40" s="51"/>
      <c r="F40" s="52"/>
      <c r="G40" s="52"/>
      <c r="H40" s="52"/>
      <c r="I40" s="52"/>
      <c r="J40" s="52"/>
      <c r="K40" s="65"/>
      <c r="L40" s="52"/>
      <c r="M40" s="2"/>
    </row>
    <row r="41" spans="1:13" ht="12.75" customHeight="1" x14ac:dyDescent="0.25">
      <c r="A41" s="38"/>
      <c r="B41" s="28"/>
      <c r="C41" s="29"/>
      <c r="D41" s="66" t="s">
        <v>27</v>
      </c>
      <c r="E41" s="67"/>
      <c r="F41" s="68">
        <f>SUM(F33:F40)</f>
        <v>735</v>
      </c>
      <c r="G41" s="68">
        <f>SUM(G33:G40)</f>
        <v>15.959999999999999</v>
      </c>
      <c r="H41" s="68">
        <f>SUM(H33:H40)</f>
        <v>14.16</v>
      </c>
      <c r="I41" s="68">
        <f>SUM(I33:I40)</f>
        <v>119.94</v>
      </c>
      <c r="J41" s="68">
        <f>SUM(J33:J40)</f>
        <v>672.8</v>
      </c>
      <c r="K41" s="69"/>
      <c r="L41" s="68">
        <v>75</v>
      </c>
      <c r="M41" s="2"/>
    </row>
    <row r="42" spans="1:13" ht="15.75" customHeight="1" thickBot="1" x14ac:dyDescent="0.3">
      <c r="A42" s="39">
        <f>A25</f>
        <v>1</v>
      </c>
      <c r="B42" s="39">
        <f>B25</f>
        <v>2</v>
      </c>
      <c r="C42" s="72" t="s">
        <v>36</v>
      </c>
      <c r="D42" s="73"/>
      <c r="E42" s="35"/>
      <c r="F42" s="36">
        <f>F32+F41</f>
        <v>1370</v>
      </c>
      <c r="G42" s="36">
        <f>G32+G41</f>
        <v>30.659999999999997</v>
      </c>
      <c r="H42" s="36">
        <f>H32+H41</f>
        <v>39.159999999999997</v>
      </c>
      <c r="I42" s="36">
        <f>I32+I41</f>
        <v>197.24</v>
      </c>
      <c r="J42" s="36">
        <f>J32+J41</f>
        <v>1267.5999999999999</v>
      </c>
      <c r="K42" s="36"/>
      <c r="L42" s="36">
        <f>L32+L41</f>
        <v>150</v>
      </c>
      <c r="M42" s="2"/>
    </row>
    <row r="43" spans="1:13" ht="12.75" customHeight="1" x14ac:dyDescent="0.25">
      <c r="A43" s="15">
        <v>1</v>
      </c>
      <c r="B43" s="16">
        <v>3</v>
      </c>
      <c r="C43" s="17" t="s">
        <v>22</v>
      </c>
      <c r="D43" s="43" t="s">
        <v>23</v>
      </c>
      <c r="E43" s="44" t="s">
        <v>69</v>
      </c>
      <c r="F43" s="45">
        <v>165</v>
      </c>
      <c r="G43" s="46">
        <v>21.82</v>
      </c>
      <c r="H43" s="46">
        <v>9.4</v>
      </c>
      <c r="I43" s="46">
        <v>27.9</v>
      </c>
      <c r="J43" s="47">
        <v>282.44</v>
      </c>
      <c r="K43" s="63"/>
      <c r="L43" s="64"/>
      <c r="M43" s="2"/>
    </row>
    <row r="44" spans="1:13" ht="12.75" customHeight="1" x14ac:dyDescent="0.25">
      <c r="A44" s="20"/>
      <c r="B44" s="21"/>
      <c r="C44" s="22"/>
      <c r="D44" s="48" t="s">
        <v>26</v>
      </c>
      <c r="E44" s="44" t="s">
        <v>62</v>
      </c>
      <c r="F44" s="45">
        <v>110</v>
      </c>
      <c r="G44" s="46">
        <v>0.5</v>
      </c>
      <c r="H44" s="46">
        <v>5</v>
      </c>
      <c r="I44" s="46">
        <v>12.7</v>
      </c>
      <c r="J44" s="47">
        <v>61</v>
      </c>
      <c r="K44" s="65"/>
      <c r="L44" s="52"/>
      <c r="M44" s="2"/>
    </row>
    <row r="45" spans="1:13" ht="12.75" customHeight="1" x14ac:dyDescent="0.25">
      <c r="A45" s="20"/>
      <c r="B45" s="21"/>
      <c r="C45" s="22"/>
      <c r="D45" s="48" t="s">
        <v>24</v>
      </c>
      <c r="E45" s="44" t="s">
        <v>66</v>
      </c>
      <c r="F45" s="45">
        <v>215</v>
      </c>
      <c r="G45" s="71">
        <v>0.2</v>
      </c>
      <c r="H45" s="71">
        <v>0</v>
      </c>
      <c r="I45" s="71">
        <v>15</v>
      </c>
      <c r="J45" s="71">
        <v>61</v>
      </c>
      <c r="K45" s="65"/>
      <c r="L45" s="52"/>
      <c r="M45" s="2"/>
    </row>
    <row r="46" spans="1:13" ht="12.75" customHeight="1" x14ac:dyDescent="0.25">
      <c r="A46" s="20"/>
      <c r="B46" s="21"/>
      <c r="C46" s="22"/>
      <c r="D46" s="48" t="s">
        <v>34</v>
      </c>
      <c r="E46" s="44" t="s">
        <v>42</v>
      </c>
      <c r="F46" s="50">
        <v>35</v>
      </c>
      <c r="G46" s="71">
        <f>7.5*35/100</f>
        <v>2.625</v>
      </c>
      <c r="H46" s="71">
        <f>2.9*35/100</f>
        <v>1.0149999999999999</v>
      </c>
      <c r="I46" s="71">
        <f>51.4*35/100</f>
        <v>17.989999999999998</v>
      </c>
      <c r="J46" s="71">
        <f>262*35/100</f>
        <v>91.7</v>
      </c>
      <c r="K46" s="65"/>
      <c r="L46" s="52"/>
      <c r="M46" s="2"/>
    </row>
    <row r="47" spans="1:13" ht="12.75" customHeight="1" x14ac:dyDescent="0.25">
      <c r="A47" s="20"/>
      <c r="B47" s="21"/>
      <c r="C47" s="22"/>
      <c r="D47" s="48"/>
      <c r="E47" s="51"/>
      <c r="F47" s="52"/>
      <c r="G47" s="52"/>
      <c r="H47" s="52"/>
      <c r="I47" s="52"/>
      <c r="J47" s="52"/>
      <c r="K47" s="65"/>
      <c r="L47" s="52"/>
      <c r="M47" s="2"/>
    </row>
    <row r="48" spans="1:13" ht="12.75" customHeight="1" x14ac:dyDescent="0.25">
      <c r="A48" s="20"/>
      <c r="B48" s="21"/>
      <c r="C48" s="22"/>
      <c r="D48" s="49"/>
      <c r="E48" s="51"/>
      <c r="F48" s="52"/>
      <c r="G48" s="52"/>
      <c r="H48" s="52"/>
      <c r="I48" s="52"/>
      <c r="J48" s="52"/>
      <c r="K48" s="65"/>
      <c r="L48" s="52"/>
      <c r="M48" s="2"/>
    </row>
    <row r="49" spans="1:15" ht="12.75" customHeight="1" x14ac:dyDescent="0.25">
      <c r="A49" s="20"/>
      <c r="B49" s="21"/>
      <c r="C49" s="22"/>
      <c r="D49" s="49"/>
      <c r="E49" s="51"/>
      <c r="F49" s="52"/>
      <c r="G49" s="52"/>
      <c r="H49" s="52"/>
      <c r="I49" s="52"/>
      <c r="J49" s="52"/>
      <c r="K49" s="65"/>
      <c r="L49" s="52"/>
      <c r="M49" s="2"/>
    </row>
    <row r="50" spans="1:15" ht="12.75" customHeight="1" x14ac:dyDescent="0.25">
      <c r="A50" s="27"/>
      <c r="B50" s="28"/>
      <c r="C50" s="29"/>
      <c r="D50" s="66" t="s">
        <v>27</v>
      </c>
      <c r="E50" s="67"/>
      <c r="F50" s="68">
        <f t="shared" ref="F50:J50" si="6">SUM(F43:F49)</f>
        <v>525</v>
      </c>
      <c r="G50" s="68">
        <f t="shared" si="6"/>
        <v>25.145</v>
      </c>
      <c r="H50" s="68">
        <f t="shared" si="6"/>
        <v>15.415000000000001</v>
      </c>
      <c r="I50" s="68">
        <f t="shared" si="6"/>
        <v>73.589999999999989</v>
      </c>
      <c r="J50" s="68">
        <f t="shared" si="6"/>
        <v>496.14</v>
      </c>
      <c r="K50" s="69"/>
      <c r="L50" s="68">
        <v>75</v>
      </c>
      <c r="M50" s="2"/>
    </row>
    <row r="51" spans="1:15" ht="12.75" customHeight="1" x14ac:dyDescent="0.25">
      <c r="A51" s="30">
        <f t="shared" ref="A51:B51" si="7">A43</f>
        <v>1</v>
      </c>
      <c r="B51" s="31">
        <f t="shared" si="7"/>
        <v>3</v>
      </c>
      <c r="C51" s="32" t="s">
        <v>28</v>
      </c>
      <c r="D51" s="48" t="s">
        <v>29</v>
      </c>
      <c r="E51" s="51"/>
      <c r="F51" s="52"/>
      <c r="G51" s="52"/>
      <c r="H51" s="52"/>
      <c r="I51" s="52"/>
      <c r="J51" s="52"/>
      <c r="K51" s="65"/>
      <c r="L51" s="52"/>
      <c r="M51" s="2"/>
      <c r="N51" s="2"/>
      <c r="O51" s="2"/>
    </row>
    <row r="52" spans="1:15" ht="12.75" customHeight="1" x14ac:dyDescent="0.25">
      <c r="A52" s="20"/>
      <c r="B52" s="21"/>
      <c r="C52" s="22"/>
      <c r="D52" s="48" t="s">
        <v>30</v>
      </c>
      <c r="E52" s="44" t="s">
        <v>45</v>
      </c>
      <c r="F52" s="45">
        <v>250</v>
      </c>
      <c r="G52" s="46">
        <v>8.73</v>
      </c>
      <c r="H52" s="46">
        <v>4.3600000000000003</v>
      </c>
      <c r="I52" s="46">
        <v>11.76</v>
      </c>
      <c r="J52" s="47">
        <v>160</v>
      </c>
      <c r="K52" s="65"/>
      <c r="L52" s="52"/>
      <c r="M52" s="2"/>
      <c r="N52" s="2"/>
      <c r="O52" s="2"/>
    </row>
    <row r="53" spans="1:15" ht="12.75" customHeight="1" x14ac:dyDescent="0.25">
      <c r="A53" s="20"/>
      <c r="B53" s="21"/>
      <c r="C53" s="22"/>
      <c r="D53" s="48" t="s">
        <v>31</v>
      </c>
      <c r="E53" s="44" t="s">
        <v>70</v>
      </c>
      <c r="F53" s="45">
        <v>200</v>
      </c>
      <c r="G53" s="46">
        <v>8.4</v>
      </c>
      <c r="H53" s="46">
        <v>19.7</v>
      </c>
      <c r="I53" s="46">
        <v>22.4</v>
      </c>
      <c r="J53" s="47">
        <v>300</v>
      </c>
      <c r="K53" s="65"/>
      <c r="L53" s="52"/>
      <c r="M53" s="2"/>
      <c r="N53" s="2"/>
      <c r="O53" s="2"/>
    </row>
    <row r="54" spans="1:15" ht="12.75" customHeight="1" x14ac:dyDescent="0.25">
      <c r="A54" s="20"/>
      <c r="B54" s="21"/>
      <c r="C54" s="22"/>
      <c r="D54" s="48" t="s">
        <v>33</v>
      </c>
      <c r="E54" s="57" t="s">
        <v>46</v>
      </c>
      <c r="F54" s="58">
        <v>200</v>
      </c>
      <c r="G54" s="59">
        <v>0.66</v>
      </c>
      <c r="H54" s="46">
        <v>0.1</v>
      </c>
      <c r="I54" s="46">
        <v>32</v>
      </c>
      <c r="J54" s="47">
        <v>132.80000000000001</v>
      </c>
      <c r="K54" s="65"/>
      <c r="L54" s="52"/>
      <c r="M54" s="2"/>
      <c r="N54" s="2"/>
      <c r="O54" s="2"/>
    </row>
    <row r="55" spans="1:15" ht="12.75" customHeight="1" x14ac:dyDescent="0.25">
      <c r="A55" s="20"/>
      <c r="B55" s="21"/>
      <c r="C55" s="22"/>
      <c r="D55" s="48" t="s">
        <v>35</v>
      </c>
      <c r="E55" s="44" t="s">
        <v>43</v>
      </c>
      <c r="F55" s="45">
        <v>55</v>
      </c>
      <c r="G55" s="55">
        <v>3.58</v>
      </c>
      <c r="H55" s="55">
        <v>0.55000000000000004</v>
      </c>
      <c r="I55" s="55">
        <v>23.1</v>
      </c>
      <c r="J55" s="55">
        <v>110</v>
      </c>
      <c r="K55" s="65"/>
      <c r="L55" s="52"/>
      <c r="M55" s="2"/>
      <c r="N55" s="2"/>
      <c r="O55" s="2"/>
    </row>
    <row r="56" spans="1:15" ht="12.75" customHeight="1" x14ac:dyDescent="0.25">
      <c r="A56" s="20"/>
      <c r="B56" s="21"/>
      <c r="C56" s="22"/>
      <c r="D56" s="48"/>
      <c r="E56" s="44"/>
      <c r="F56" s="50"/>
      <c r="G56" s="55"/>
      <c r="H56" s="55"/>
      <c r="I56" s="55"/>
      <c r="J56" s="55"/>
      <c r="K56" s="65"/>
      <c r="L56" s="52"/>
      <c r="M56" s="2"/>
      <c r="N56" s="2"/>
      <c r="O56" s="2"/>
    </row>
    <row r="57" spans="1:15" ht="12.75" customHeight="1" x14ac:dyDescent="0.25">
      <c r="A57" s="20"/>
      <c r="B57" s="21"/>
      <c r="C57" s="22"/>
      <c r="D57" s="49"/>
      <c r="E57" s="51"/>
      <c r="F57" s="52"/>
      <c r="G57" s="52"/>
      <c r="H57" s="52"/>
      <c r="I57" s="52"/>
      <c r="J57" s="52"/>
      <c r="K57" s="65"/>
      <c r="L57" s="52"/>
      <c r="M57" s="2"/>
      <c r="N57" s="2"/>
      <c r="O57" s="2"/>
    </row>
    <row r="58" spans="1:15" ht="12.75" customHeight="1" x14ac:dyDescent="0.25">
      <c r="A58" s="27"/>
      <c r="B58" s="28"/>
      <c r="C58" s="29"/>
      <c r="D58" s="66" t="s">
        <v>27</v>
      </c>
      <c r="E58" s="67"/>
      <c r="F58" s="68">
        <f>SUM(F51:F57)</f>
        <v>705</v>
      </c>
      <c r="G58" s="68">
        <f>SUM(G51:G57)</f>
        <v>21.370000000000005</v>
      </c>
      <c r="H58" s="68">
        <f>SUM(H51:H57)</f>
        <v>24.71</v>
      </c>
      <c r="I58" s="68">
        <f>SUM(I51:I57)</f>
        <v>89.259999999999991</v>
      </c>
      <c r="J58" s="68">
        <f>SUM(J51:J57)</f>
        <v>702.8</v>
      </c>
      <c r="K58" s="69"/>
      <c r="L58" s="68">
        <v>75</v>
      </c>
      <c r="M58" s="2"/>
      <c r="N58" s="2"/>
      <c r="O58" s="2"/>
    </row>
    <row r="59" spans="1:15" ht="15.75" customHeight="1" thickBot="1" x14ac:dyDescent="0.3">
      <c r="A59" s="33">
        <f>A43</f>
        <v>1</v>
      </c>
      <c r="B59" s="34">
        <f>B43</f>
        <v>3</v>
      </c>
      <c r="C59" s="72" t="s">
        <v>36</v>
      </c>
      <c r="D59" s="73"/>
      <c r="E59" s="35"/>
      <c r="F59" s="36">
        <f>F50+F58</f>
        <v>1230</v>
      </c>
      <c r="G59" s="36">
        <f>G50+G58</f>
        <v>46.515000000000001</v>
      </c>
      <c r="H59" s="36">
        <f>H50+H58</f>
        <v>40.125</v>
      </c>
      <c r="I59" s="36">
        <f>I50+I58</f>
        <v>162.84999999999997</v>
      </c>
      <c r="J59" s="36">
        <f>J50+J58</f>
        <v>1198.94</v>
      </c>
      <c r="K59" s="36"/>
      <c r="L59" s="36">
        <f>L50+L58</f>
        <v>150</v>
      </c>
      <c r="M59" s="2"/>
      <c r="N59" s="2"/>
      <c r="O59" s="2"/>
    </row>
    <row r="60" spans="1:15" ht="12.75" customHeight="1" x14ac:dyDescent="0.25">
      <c r="A60" s="15">
        <v>1</v>
      </c>
      <c r="B60" s="16">
        <v>4</v>
      </c>
      <c r="C60" s="17" t="s">
        <v>22</v>
      </c>
      <c r="D60" s="43" t="s">
        <v>23</v>
      </c>
      <c r="E60" s="44" t="s">
        <v>71</v>
      </c>
      <c r="F60" s="45">
        <v>270</v>
      </c>
      <c r="G60" s="46">
        <v>18.899999999999999</v>
      </c>
      <c r="H60" s="46">
        <v>10.1</v>
      </c>
      <c r="I60" s="46">
        <v>60.9</v>
      </c>
      <c r="J60" s="47">
        <v>412</v>
      </c>
      <c r="K60" s="19"/>
      <c r="L60" s="18"/>
      <c r="M60" s="2"/>
      <c r="N60" s="2"/>
      <c r="O60" s="2"/>
    </row>
    <row r="61" spans="1:15" ht="12.75" customHeight="1" x14ac:dyDescent="0.25">
      <c r="A61" s="20"/>
      <c r="B61" s="21"/>
      <c r="C61" s="22"/>
      <c r="D61" s="48" t="s">
        <v>33</v>
      </c>
      <c r="E61" s="44" t="s">
        <v>72</v>
      </c>
      <c r="F61" s="45">
        <v>225</v>
      </c>
      <c r="G61" s="46">
        <v>0.2</v>
      </c>
      <c r="H61" s="46">
        <v>0</v>
      </c>
      <c r="I61" s="46">
        <v>15.2</v>
      </c>
      <c r="J61" s="47">
        <v>63</v>
      </c>
      <c r="K61" s="26"/>
      <c r="L61" s="25"/>
      <c r="M61" s="2"/>
      <c r="N61" s="2"/>
      <c r="O61" s="2"/>
    </row>
    <row r="62" spans="1:15" ht="12.75" customHeight="1" x14ac:dyDescent="0.25">
      <c r="A62" s="20"/>
      <c r="B62" s="21"/>
      <c r="C62" s="22"/>
      <c r="D62" s="49" t="s">
        <v>34</v>
      </c>
      <c r="E62" s="44" t="s">
        <v>42</v>
      </c>
      <c r="F62" s="50">
        <v>45</v>
      </c>
      <c r="G62" s="55">
        <f>7.5*45/100</f>
        <v>3.375</v>
      </c>
      <c r="H62" s="55">
        <f>2.9*45/100</f>
        <v>1.3049999999999999</v>
      </c>
      <c r="I62" s="55">
        <f>51.4*45/100</f>
        <v>23.13</v>
      </c>
      <c r="J62" s="55">
        <f>262*45/100</f>
        <v>117.9</v>
      </c>
      <c r="K62" s="26"/>
      <c r="L62" s="25"/>
      <c r="M62" s="2"/>
      <c r="N62" s="2"/>
      <c r="O62" s="2"/>
    </row>
    <row r="63" spans="1:15" ht="12.75" customHeight="1" x14ac:dyDescent="0.25">
      <c r="A63" s="20"/>
      <c r="B63" s="21"/>
      <c r="C63" s="22"/>
      <c r="D63" s="49"/>
      <c r="E63" s="44"/>
      <c r="F63" s="50"/>
      <c r="G63" s="55"/>
      <c r="H63" s="55"/>
      <c r="I63" s="55"/>
      <c r="J63" s="55"/>
      <c r="K63" s="26"/>
      <c r="L63" s="25"/>
      <c r="M63" s="2"/>
      <c r="N63" s="2"/>
      <c r="O63" s="2"/>
    </row>
    <row r="64" spans="1:15" ht="12.75" customHeight="1" x14ac:dyDescent="0.25">
      <c r="A64" s="20"/>
      <c r="B64" s="21"/>
      <c r="C64" s="22"/>
      <c r="D64" s="23"/>
      <c r="E64" s="51"/>
      <c r="F64" s="52"/>
      <c r="G64" s="52"/>
      <c r="H64" s="52"/>
      <c r="I64" s="52"/>
      <c r="J64" s="52"/>
      <c r="K64" s="26"/>
      <c r="L64" s="25"/>
      <c r="M64" s="2"/>
      <c r="N64" s="2"/>
      <c r="O64" s="2"/>
    </row>
    <row r="65" spans="1:15" ht="12.75" customHeight="1" x14ac:dyDescent="0.25">
      <c r="A65" s="27"/>
      <c r="B65" s="28"/>
      <c r="C65" s="29"/>
      <c r="D65" s="66" t="s">
        <v>27</v>
      </c>
      <c r="E65" s="67"/>
      <c r="F65" s="68">
        <f>SUM(F60:F64)</f>
        <v>540</v>
      </c>
      <c r="G65" s="68">
        <f>SUM(G60:G64)</f>
        <v>22.474999999999998</v>
      </c>
      <c r="H65" s="68">
        <f>SUM(H60:H64)</f>
        <v>11.404999999999999</v>
      </c>
      <c r="I65" s="68">
        <f>SUM(I60:I64)</f>
        <v>99.22999999999999</v>
      </c>
      <c r="J65" s="68">
        <f>SUM(J60:J64)</f>
        <v>592.9</v>
      </c>
      <c r="K65" s="69"/>
      <c r="L65" s="68">
        <v>75</v>
      </c>
      <c r="M65" s="2"/>
      <c r="N65" s="2"/>
      <c r="O65" s="2"/>
    </row>
    <row r="66" spans="1:15" ht="12.75" customHeight="1" x14ac:dyDescent="0.25">
      <c r="A66" s="30">
        <f>A60</f>
        <v>1</v>
      </c>
      <c r="B66" s="31">
        <f>B60</f>
        <v>4</v>
      </c>
      <c r="C66" s="32" t="s">
        <v>28</v>
      </c>
      <c r="D66" s="48" t="s">
        <v>29</v>
      </c>
      <c r="E66" s="51"/>
      <c r="F66" s="52"/>
      <c r="G66" s="52"/>
      <c r="H66" s="52"/>
      <c r="I66" s="52"/>
      <c r="J66" s="52"/>
      <c r="K66" s="65"/>
      <c r="L66" s="25"/>
      <c r="M66" s="2"/>
      <c r="N66" s="2"/>
      <c r="O66" s="2"/>
    </row>
    <row r="67" spans="1:15" ht="12.75" customHeight="1" x14ac:dyDescent="0.25">
      <c r="A67" s="20"/>
      <c r="B67" s="21"/>
      <c r="C67" s="22"/>
      <c r="D67" s="48" t="s">
        <v>30</v>
      </c>
      <c r="E67" s="44" t="s">
        <v>53</v>
      </c>
      <c r="F67" s="45">
        <v>250</v>
      </c>
      <c r="G67" s="46">
        <v>5.3</v>
      </c>
      <c r="H67" s="46">
        <v>9.6</v>
      </c>
      <c r="I67" s="46">
        <v>15.3</v>
      </c>
      <c r="J67" s="47">
        <v>156</v>
      </c>
      <c r="K67" s="65"/>
      <c r="L67" s="25"/>
      <c r="M67" s="2"/>
      <c r="N67" s="2"/>
      <c r="O67" s="2"/>
    </row>
    <row r="68" spans="1:15" ht="24.75" customHeight="1" x14ac:dyDescent="0.25">
      <c r="A68" s="20"/>
      <c r="B68" s="21"/>
      <c r="C68" s="22"/>
      <c r="D68" s="48" t="s">
        <v>31</v>
      </c>
      <c r="E68" s="44" t="s">
        <v>73</v>
      </c>
      <c r="F68" s="45">
        <v>245</v>
      </c>
      <c r="G68" s="46">
        <v>10.8</v>
      </c>
      <c r="H68" s="46">
        <v>27.3</v>
      </c>
      <c r="I68" s="46">
        <v>31.8</v>
      </c>
      <c r="J68" s="47">
        <v>416</v>
      </c>
      <c r="K68" s="65"/>
      <c r="L68" s="25"/>
      <c r="M68" s="2"/>
      <c r="N68" s="2"/>
      <c r="O68" s="2"/>
    </row>
    <row r="69" spans="1:15" ht="12.75" customHeight="1" x14ac:dyDescent="0.25">
      <c r="A69" s="20"/>
      <c r="B69" s="21"/>
      <c r="C69" s="22"/>
      <c r="D69" s="48" t="s">
        <v>33</v>
      </c>
      <c r="E69" s="44" t="s">
        <v>74</v>
      </c>
      <c r="F69" s="45">
        <v>200</v>
      </c>
      <c r="G69" s="46">
        <v>0</v>
      </c>
      <c r="H69" s="46">
        <v>0</v>
      </c>
      <c r="I69" s="46">
        <v>22.9</v>
      </c>
      <c r="J69" s="47">
        <v>90</v>
      </c>
      <c r="K69" s="65"/>
      <c r="L69" s="25"/>
      <c r="M69" s="2"/>
      <c r="N69" s="2"/>
      <c r="O69" s="2"/>
    </row>
    <row r="70" spans="1:15" ht="12.75" customHeight="1" x14ac:dyDescent="0.25">
      <c r="A70" s="20"/>
      <c r="B70" s="21"/>
      <c r="C70" s="22"/>
      <c r="D70" s="48" t="s">
        <v>35</v>
      </c>
      <c r="E70" s="44" t="s">
        <v>43</v>
      </c>
      <c r="F70" s="45">
        <v>35</v>
      </c>
      <c r="G70" s="71">
        <v>2.6</v>
      </c>
      <c r="H70" s="71">
        <v>0.4</v>
      </c>
      <c r="I70" s="71">
        <v>16.8</v>
      </c>
      <c r="J70" s="71">
        <v>80</v>
      </c>
      <c r="K70" s="65"/>
      <c r="L70" s="25"/>
      <c r="M70" s="2"/>
      <c r="N70" s="2"/>
      <c r="O70" s="2"/>
    </row>
    <row r="71" spans="1:15" ht="12.75" customHeight="1" x14ac:dyDescent="0.25">
      <c r="A71" s="20"/>
      <c r="B71" s="21"/>
      <c r="C71" s="22"/>
      <c r="D71" s="48"/>
      <c r="E71" s="44"/>
      <c r="F71" s="50"/>
      <c r="G71" s="55"/>
      <c r="H71" s="55"/>
      <c r="I71" s="55"/>
      <c r="J71" s="55"/>
      <c r="K71" s="65"/>
      <c r="L71" s="25"/>
      <c r="M71" s="2"/>
      <c r="N71" s="2"/>
      <c r="O71" s="2"/>
    </row>
    <row r="72" spans="1:15" ht="12.75" customHeight="1" x14ac:dyDescent="0.25">
      <c r="A72" s="20"/>
      <c r="B72" s="21"/>
      <c r="C72" s="22"/>
      <c r="D72" s="49"/>
      <c r="E72" s="51"/>
      <c r="F72" s="52"/>
      <c r="G72" s="52"/>
      <c r="H72" s="52"/>
      <c r="I72" s="52"/>
      <c r="J72" s="52"/>
      <c r="K72" s="65"/>
      <c r="L72" s="25"/>
      <c r="M72" s="2"/>
      <c r="N72" s="2"/>
      <c r="O72" s="2"/>
    </row>
    <row r="73" spans="1:15" ht="12.75" customHeight="1" x14ac:dyDescent="0.25">
      <c r="A73" s="20"/>
      <c r="B73" s="21"/>
      <c r="C73" s="22"/>
      <c r="D73" s="23"/>
      <c r="E73" s="24"/>
      <c r="F73" s="25"/>
      <c r="G73" s="25"/>
      <c r="H73" s="25"/>
      <c r="I73" s="25"/>
      <c r="J73" s="25"/>
      <c r="K73" s="26"/>
      <c r="L73" s="25"/>
      <c r="M73" s="2"/>
      <c r="N73" s="2"/>
      <c r="O73" s="2"/>
    </row>
    <row r="74" spans="1:15" ht="12.75" customHeight="1" x14ac:dyDescent="0.25">
      <c r="A74" s="20"/>
      <c r="B74" s="21"/>
      <c r="C74" s="22"/>
      <c r="D74" s="23"/>
      <c r="E74" s="24"/>
      <c r="F74" s="25"/>
      <c r="G74" s="25"/>
      <c r="H74" s="25"/>
      <c r="I74" s="25"/>
      <c r="J74" s="25"/>
      <c r="K74" s="26"/>
      <c r="L74" s="25"/>
      <c r="M74" s="2"/>
      <c r="N74" s="2"/>
      <c r="O74" s="2"/>
    </row>
    <row r="75" spans="1:15" ht="12.75" customHeight="1" x14ac:dyDescent="0.25">
      <c r="A75" s="27"/>
      <c r="B75" s="28"/>
      <c r="C75" s="29"/>
      <c r="D75" s="66" t="s">
        <v>27</v>
      </c>
      <c r="E75" s="67"/>
      <c r="F75" s="68">
        <f t="shared" ref="F75:J75" si="8">SUM(F66:F74)</f>
        <v>730</v>
      </c>
      <c r="G75" s="68">
        <f t="shared" si="8"/>
        <v>18.700000000000003</v>
      </c>
      <c r="H75" s="68">
        <f t="shared" si="8"/>
        <v>37.299999999999997</v>
      </c>
      <c r="I75" s="68">
        <f t="shared" si="8"/>
        <v>86.8</v>
      </c>
      <c r="J75" s="68">
        <f t="shared" si="8"/>
        <v>742</v>
      </c>
      <c r="K75" s="69"/>
      <c r="L75" s="68">
        <v>75</v>
      </c>
      <c r="M75" s="2"/>
      <c r="N75" s="2"/>
      <c r="O75" s="2"/>
    </row>
    <row r="76" spans="1:15" ht="15.75" customHeight="1" thickBot="1" x14ac:dyDescent="0.3">
      <c r="A76" s="33">
        <f>A60</f>
        <v>1</v>
      </c>
      <c r="B76" s="34">
        <f>B60</f>
        <v>4</v>
      </c>
      <c r="C76" s="72" t="s">
        <v>36</v>
      </c>
      <c r="D76" s="73"/>
      <c r="E76" s="35"/>
      <c r="F76" s="36">
        <f t="shared" ref="F76:J76" si="9">F65+F75</f>
        <v>1270</v>
      </c>
      <c r="G76" s="36">
        <f t="shared" si="9"/>
        <v>41.174999999999997</v>
      </c>
      <c r="H76" s="36">
        <f t="shared" si="9"/>
        <v>48.704999999999998</v>
      </c>
      <c r="I76" s="36">
        <f t="shared" si="9"/>
        <v>186.02999999999997</v>
      </c>
      <c r="J76" s="36">
        <f t="shared" si="9"/>
        <v>1334.9</v>
      </c>
      <c r="K76" s="36"/>
      <c r="L76" s="36">
        <f>L65+L75</f>
        <v>150</v>
      </c>
      <c r="M76" s="2"/>
      <c r="N76" s="2"/>
      <c r="O76" s="2"/>
    </row>
    <row r="77" spans="1:15" ht="25.5" customHeight="1" x14ac:dyDescent="0.25">
      <c r="A77" s="15">
        <v>1</v>
      </c>
      <c r="B77" s="16">
        <v>5</v>
      </c>
      <c r="C77" s="17" t="s">
        <v>22</v>
      </c>
      <c r="D77" s="43" t="s">
        <v>23</v>
      </c>
      <c r="E77" s="44" t="s">
        <v>75</v>
      </c>
      <c r="F77" s="56">
        <v>265</v>
      </c>
      <c r="G77" s="46">
        <v>16.7</v>
      </c>
      <c r="H77" s="46">
        <v>24.7</v>
      </c>
      <c r="I77" s="46">
        <v>90</v>
      </c>
      <c r="J77" s="47">
        <v>412</v>
      </c>
      <c r="K77" s="19"/>
      <c r="L77" s="18"/>
      <c r="M77" s="2"/>
      <c r="N77" s="2"/>
      <c r="O77" s="2"/>
    </row>
    <row r="78" spans="1:15" ht="12.75" customHeight="1" x14ac:dyDescent="0.25">
      <c r="A78" s="20"/>
      <c r="B78" s="21"/>
      <c r="C78" s="22"/>
      <c r="D78" s="48" t="s">
        <v>33</v>
      </c>
      <c r="E78" s="44" t="s">
        <v>76</v>
      </c>
      <c r="F78" s="45">
        <v>210</v>
      </c>
      <c r="G78" s="46">
        <v>0.2</v>
      </c>
      <c r="H78" s="46">
        <v>0</v>
      </c>
      <c r="I78" s="46">
        <v>10</v>
      </c>
      <c r="J78" s="47">
        <v>40.950000000000003</v>
      </c>
      <c r="K78" s="26"/>
      <c r="L78" s="25"/>
      <c r="M78" s="2"/>
      <c r="N78" s="2"/>
      <c r="O78" s="2"/>
    </row>
    <row r="79" spans="1:15" ht="12.75" customHeight="1" x14ac:dyDescent="0.25">
      <c r="A79" s="20"/>
      <c r="B79" s="21"/>
      <c r="C79" s="22"/>
      <c r="D79" s="48" t="s">
        <v>34</v>
      </c>
      <c r="E79" s="44" t="s">
        <v>42</v>
      </c>
      <c r="F79" s="50">
        <v>25</v>
      </c>
      <c r="G79" s="55">
        <v>1.9</v>
      </c>
      <c r="H79" s="55">
        <f>2.9*25/100</f>
        <v>0.72499999999999998</v>
      </c>
      <c r="I79" s="55">
        <f>51.4*25/100</f>
        <v>12.85</v>
      </c>
      <c r="J79" s="55">
        <f>262*25/100</f>
        <v>65.5</v>
      </c>
      <c r="K79" s="26"/>
      <c r="L79" s="25"/>
      <c r="M79" s="2"/>
      <c r="N79" s="2"/>
      <c r="O79" s="2"/>
    </row>
    <row r="80" spans="1:15" ht="12.75" customHeight="1" x14ac:dyDescent="0.25">
      <c r="A80" s="20"/>
      <c r="B80" s="21"/>
      <c r="C80" s="22"/>
      <c r="D80" s="48"/>
      <c r="E80" s="51"/>
      <c r="F80" s="52"/>
      <c r="G80" s="52"/>
      <c r="H80" s="52"/>
      <c r="I80" s="52"/>
      <c r="J80" s="52"/>
      <c r="K80" s="26"/>
      <c r="L80" s="25"/>
      <c r="M80" s="2"/>
      <c r="N80" s="2"/>
      <c r="O80" s="2"/>
    </row>
    <row r="81" spans="1:15" ht="12.75" customHeight="1" x14ac:dyDescent="0.25">
      <c r="A81" s="20"/>
      <c r="B81" s="21"/>
      <c r="C81" s="22"/>
      <c r="D81" s="48"/>
      <c r="E81" s="51"/>
      <c r="F81" s="52"/>
      <c r="G81" s="52"/>
      <c r="H81" s="52"/>
      <c r="I81" s="52"/>
      <c r="J81" s="52"/>
      <c r="K81" s="26"/>
      <c r="L81" s="25"/>
      <c r="M81" s="2"/>
      <c r="N81" s="2"/>
      <c r="O81" s="2"/>
    </row>
    <row r="82" spans="1:15" ht="12.75" customHeight="1" x14ac:dyDescent="0.25">
      <c r="A82" s="20"/>
      <c r="B82" s="21"/>
      <c r="C82" s="22"/>
      <c r="D82" s="23"/>
      <c r="E82" s="51"/>
      <c r="F82" s="52"/>
      <c r="G82" s="52"/>
      <c r="H82" s="52"/>
      <c r="I82" s="52"/>
      <c r="J82" s="52"/>
      <c r="K82" s="26"/>
      <c r="L82" s="25"/>
      <c r="M82" s="2"/>
      <c r="N82" s="2"/>
      <c r="O82" s="2"/>
    </row>
    <row r="83" spans="1:15" ht="12.75" customHeight="1" x14ac:dyDescent="0.25">
      <c r="A83" s="27"/>
      <c r="B83" s="28"/>
      <c r="C83" s="29"/>
      <c r="D83" s="66" t="s">
        <v>27</v>
      </c>
      <c r="E83" s="67"/>
      <c r="F83" s="68">
        <f>SUM(F77:F82)</f>
        <v>500</v>
      </c>
      <c r="G83" s="68">
        <f>SUM(G77:G82)</f>
        <v>18.799999999999997</v>
      </c>
      <c r="H83" s="68">
        <f>SUM(H77:H82)</f>
        <v>25.425000000000001</v>
      </c>
      <c r="I83" s="68">
        <f>SUM(I77:I82)</f>
        <v>112.85</v>
      </c>
      <c r="J83" s="68">
        <f>SUM(J77:J82)</f>
        <v>518.45000000000005</v>
      </c>
      <c r="K83" s="69"/>
      <c r="L83" s="68">
        <v>75</v>
      </c>
      <c r="M83" s="2"/>
      <c r="N83" s="2"/>
      <c r="O83" s="2"/>
    </row>
    <row r="84" spans="1:15" ht="12.75" customHeight="1" x14ac:dyDescent="0.25">
      <c r="A84" s="30">
        <f>A77</f>
        <v>1</v>
      </c>
      <c r="B84" s="31">
        <f>B77</f>
        <v>5</v>
      </c>
      <c r="C84" s="32" t="s">
        <v>28</v>
      </c>
      <c r="D84" s="48" t="s">
        <v>29</v>
      </c>
      <c r="E84" s="51"/>
      <c r="F84" s="52"/>
      <c r="G84" s="52"/>
      <c r="H84" s="52"/>
      <c r="I84" s="52"/>
      <c r="J84" s="52"/>
      <c r="K84" s="65"/>
      <c r="L84" s="52"/>
      <c r="M84" s="2"/>
      <c r="N84" s="2"/>
      <c r="O84" s="2"/>
    </row>
    <row r="85" spans="1:15" ht="12.75" customHeight="1" x14ac:dyDescent="0.25">
      <c r="A85" s="20"/>
      <c r="B85" s="21"/>
      <c r="C85" s="22"/>
      <c r="D85" s="48" t="s">
        <v>30</v>
      </c>
      <c r="E85" s="44" t="s">
        <v>51</v>
      </c>
      <c r="F85" s="45">
        <v>250</v>
      </c>
      <c r="G85" s="46">
        <v>6</v>
      </c>
      <c r="H85" s="46">
        <v>6.8</v>
      </c>
      <c r="I85" s="46">
        <v>21.3</v>
      </c>
      <c r="J85" s="47">
        <v>169</v>
      </c>
      <c r="K85" s="65"/>
      <c r="L85" s="52"/>
      <c r="M85" s="2"/>
      <c r="N85" s="2"/>
      <c r="O85" s="2"/>
    </row>
    <row r="86" spans="1:15" ht="12.75" customHeight="1" x14ac:dyDescent="0.25">
      <c r="A86" s="20"/>
      <c r="B86" s="21"/>
      <c r="C86" s="22"/>
      <c r="D86" s="48" t="s">
        <v>31</v>
      </c>
      <c r="E86" s="44" t="s">
        <v>41</v>
      </c>
      <c r="F86" s="45">
        <v>90</v>
      </c>
      <c r="G86" s="46">
        <v>13</v>
      </c>
      <c r="H86" s="46">
        <v>10.8</v>
      </c>
      <c r="I86" s="46">
        <v>3.6</v>
      </c>
      <c r="J86" s="47">
        <v>163.6</v>
      </c>
      <c r="K86" s="65"/>
      <c r="L86" s="52"/>
      <c r="M86" s="2"/>
      <c r="N86" s="2"/>
      <c r="O86" s="2"/>
    </row>
    <row r="87" spans="1:15" ht="12.75" customHeight="1" x14ac:dyDescent="0.25">
      <c r="A87" s="20"/>
      <c r="B87" s="21"/>
      <c r="C87" s="22"/>
      <c r="D87" s="48" t="s">
        <v>32</v>
      </c>
      <c r="E87" s="60" t="s">
        <v>77</v>
      </c>
      <c r="F87" s="45">
        <v>150</v>
      </c>
      <c r="G87" s="46">
        <v>6.33</v>
      </c>
      <c r="H87" s="46">
        <v>4.17</v>
      </c>
      <c r="I87" s="46">
        <v>40.17</v>
      </c>
      <c r="J87" s="47">
        <v>225.8</v>
      </c>
      <c r="K87" s="65"/>
      <c r="L87" s="52"/>
      <c r="M87" s="2"/>
      <c r="N87" s="2"/>
      <c r="O87" s="2"/>
    </row>
    <row r="88" spans="1:15" ht="12.75" customHeight="1" x14ac:dyDescent="0.25">
      <c r="A88" s="20"/>
      <c r="B88" s="21"/>
      <c r="C88" s="22"/>
      <c r="D88" s="48" t="s">
        <v>33</v>
      </c>
      <c r="E88" s="44" t="s">
        <v>76</v>
      </c>
      <c r="F88" s="45">
        <v>210</v>
      </c>
      <c r="G88" s="46">
        <v>0.2</v>
      </c>
      <c r="H88" s="46">
        <v>0</v>
      </c>
      <c r="I88" s="46">
        <v>10</v>
      </c>
      <c r="J88" s="47">
        <v>40.950000000000003</v>
      </c>
      <c r="K88" s="65"/>
      <c r="L88" s="52"/>
      <c r="M88" s="2"/>
      <c r="N88" s="2"/>
      <c r="O88" s="2"/>
    </row>
    <row r="89" spans="1:15" ht="12.75" customHeight="1" x14ac:dyDescent="0.25">
      <c r="A89" s="20"/>
      <c r="B89" s="21"/>
      <c r="C89" s="22"/>
      <c r="D89" s="49" t="s">
        <v>35</v>
      </c>
      <c r="E89" s="57" t="s">
        <v>43</v>
      </c>
      <c r="F89" s="70">
        <v>35</v>
      </c>
      <c r="G89" s="71">
        <v>2.6</v>
      </c>
      <c r="H89" s="71">
        <v>0.4</v>
      </c>
      <c r="I89" s="71">
        <v>16.8</v>
      </c>
      <c r="J89" s="71">
        <v>80</v>
      </c>
      <c r="K89" s="65"/>
      <c r="L89" s="52"/>
      <c r="M89" s="2"/>
      <c r="N89" s="2"/>
      <c r="O89" s="2"/>
    </row>
    <row r="90" spans="1:15" ht="12.75" customHeight="1" x14ac:dyDescent="0.25">
      <c r="A90" s="20"/>
      <c r="B90" s="21"/>
      <c r="C90" s="22"/>
      <c r="D90" s="49"/>
      <c r="E90" s="57"/>
      <c r="F90" s="70"/>
      <c r="G90" s="61"/>
      <c r="H90" s="61"/>
      <c r="I90" s="61"/>
      <c r="J90" s="61"/>
      <c r="K90" s="65"/>
      <c r="L90" s="52"/>
      <c r="M90" s="2"/>
      <c r="N90" s="2"/>
      <c r="O90" s="2"/>
    </row>
    <row r="91" spans="1:15" ht="12.75" customHeight="1" x14ac:dyDescent="0.25">
      <c r="A91" s="20"/>
      <c r="B91" s="21"/>
      <c r="C91" s="22"/>
      <c r="D91" s="49"/>
      <c r="E91" s="51"/>
      <c r="F91" s="52"/>
      <c r="G91" s="52"/>
      <c r="H91" s="52"/>
      <c r="I91" s="52"/>
      <c r="J91" s="52"/>
      <c r="K91" s="65"/>
      <c r="L91" s="52"/>
      <c r="M91" s="2"/>
      <c r="N91" s="2"/>
      <c r="O91" s="2"/>
    </row>
    <row r="92" spans="1:15" ht="12.75" customHeight="1" x14ac:dyDescent="0.25">
      <c r="A92" s="27"/>
      <c r="B92" s="28"/>
      <c r="C92" s="29"/>
      <c r="D92" s="66" t="s">
        <v>27</v>
      </c>
      <c r="E92" s="67"/>
      <c r="F92" s="68">
        <f>SUM(F84:F91)</f>
        <v>735</v>
      </c>
      <c r="G92" s="68">
        <f>SUM(G84:G91)</f>
        <v>28.13</v>
      </c>
      <c r="H92" s="68">
        <f>SUM(H84:H91)</f>
        <v>22.17</v>
      </c>
      <c r="I92" s="68">
        <f>SUM(I84:I91)</f>
        <v>91.87</v>
      </c>
      <c r="J92" s="68">
        <f>SUM(J84:J91)</f>
        <v>679.35000000000014</v>
      </c>
      <c r="K92" s="69"/>
      <c r="L92" s="68">
        <v>75</v>
      </c>
      <c r="M92" s="2"/>
      <c r="N92" s="2"/>
      <c r="O92" s="2"/>
    </row>
    <row r="93" spans="1:15" ht="15.75" customHeight="1" thickBot="1" x14ac:dyDescent="0.3">
      <c r="A93" s="33">
        <f>A77</f>
        <v>1</v>
      </c>
      <c r="B93" s="34">
        <f>B77</f>
        <v>5</v>
      </c>
      <c r="C93" s="72" t="s">
        <v>36</v>
      </c>
      <c r="D93" s="73"/>
      <c r="E93" s="35"/>
      <c r="F93" s="36">
        <f>F83+F92</f>
        <v>1235</v>
      </c>
      <c r="G93" s="36">
        <f>G83+G92</f>
        <v>46.929999999999993</v>
      </c>
      <c r="H93" s="36">
        <f>H83+H92</f>
        <v>47.594999999999999</v>
      </c>
      <c r="I93" s="36">
        <f>I83+I92</f>
        <v>204.72</v>
      </c>
      <c r="J93" s="36">
        <f>J83+J92</f>
        <v>1197.8000000000002</v>
      </c>
      <c r="K93" s="36"/>
      <c r="L93" s="36">
        <f>L83+L92</f>
        <v>150</v>
      </c>
      <c r="M93" s="2"/>
      <c r="N93" s="2"/>
      <c r="O93" s="2"/>
    </row>
    <row r="94" spans="1:15" ht="12.75" customHeight="1" x14ac:dyDescent="0.25">
      <c r="A94" s="15">
        <v>2</v>
      </c>
      <c r="B94" s="16">
        <v>1</v>
      </c>
      <c r="C94" s="17" t="s">
        <v>22</v>
      </c>
      <c r="D94" s="43" t="s">
        <v>23</v>
      </c>
      <c r="E94" s="44" t="s">
        <v>78</v>
      </c>
      <c r="F94" s="45">
        <v>190</v>
      </c>
      <c r="G94" s="46">
        <v>4.2</v>
      </c>
      <c r="H94" s="46">
        <v>5.7</v>
      </c>
      <c r="I94" s="46">
        <v>86.1</v>
      </c>
      <c r="J94" s="47">
        <v>392</v>
      </c>
      <c r="K94" s="63"/>
      <c r="L94" s="64"/>
      <c r="M94" s="2"/>
      <c r="N94" s="2"/>
      <c r="O94" s="2"/>
    </row>
    <row r="95" spans="1:15" ht="12.75" customHeight="1" x14ac:dyDescent="0.25">
      <c r="A95" s="20"/>
      <c r="B95" s="21"/>
      <c r="C95" s="22"/>
      <c r="D95" s="48" t="s">
        <v>33</v>
      </c>
      <c r="E95" s="44" t="s">
        <v>76</v>
      </c>
      <c r="F95" s="45">
        <v>210</v>
      </c>
      <c r="G95" s="46">
        <v>0.2</v>
      </c>
      <c r="H95" s="46">
        <v>0</v>
      </c>
      <c r="I95" s="46">
        <v>10</v>
      </c>
      <c r="J95" s="47">
        <v>40.950000000000003</v>
      </c>
      <c r="K95" s="65"/>
      <c r="L95" s="52"/>
      <c r="M95" s="2"/>
      <c r="N95" s="2"/>
      <c r="O95" s="2"/>
    </row>
    <row r="96" spans="1:15" ht="12.75" customHeight="1" x14ac:dyDescent="0.25">
      <c r="A96" s="20"/>
      <c r="B96" s="21"/>
      <c r="C96" s="22"/>
      <c r="D96" s="48" t="s">
        <v>26</v>
      </c>
      <c r="E96" s="44" t="s">
        <v>62</v>
      </c>
      <c r="F96" s="45">
        <v>110</v>
      </c>
      <c r="G96" s="46">
        <v>0.5</v>
      </c>
      <c r="H96" s="46">
        <v>5</v>
      </c>
      <c r="I96" s="46">
        <v>12.7</v>
      </c>
      <c r="J96" s="47">
        <v>61</v>
      </c>
      <c r="K96" s="65"/>
      <c r="L96" s="52"/>
      <c r="M96" s="2"/>
      <c r="N96" s="2"/>
      <c r="O96" s="2"/>
    </row>
    <row r="97" spans="1:15" ht="12.75" customHeight="1" x14ac:dyDescent="0.25">
      <c r="A97" s="20"/>
      <c r="B97" s="21"/>
      <c r="C97" s="22"/>
      <c r="D97" s="48"/>
      <c r="E97" s="44"/>
      <c r="F97" s="45"/>
      <c r="G97" s="46"/>
      <c r="H97" s="46"/>
      <c r="I97" s="46"/>
      <c r="J97" s="47"/>
      <c r="K97" s="65"/>
      <c r="L97" s="52"/>
      <c r="M97" s="2"/>
      <c r="N97" s="2"/>
      <c r="O97" s="2"/>
    </row>
    <row r="98" spans="1:15" ht="12.75" customHeight="1" x14ac:dyDescent="0.25">
      <c r="A98" s="20"/>
      <c r="B98" s="21"/>
      <c r="C98" s="22"/>
      <c r="D98" s="48"/>
      <c r="E98" s="44"/>
      <c r="F98" s="45"/>
      <c r="G98" s="46"/>
      <c r="H98" s="46"/>
      <c r="I98" s="46"/>
      <c r="J98" s="47"/>
      <c r="K98" s="65"/>
      <c r="L98" s="52"/>
      <c r="M98" s="2"/>
      <c r="N98" s="2"/>
      <c r="O98" s="2"/>
    </row>
    <row r="99" spans="1:15" ht="12.75" customHeight="1" x14ac:dyDescent="0.25">
      <c r="A99" s="20"/>
      <c r="B99" s="21"/>
      <c r="C99" s="22"/>
      <c r="D99" s="49"/>
      <c r="E99" s="51"/>
      <c r="F99" s="52"/>
      <c r="G99" s="52"/>
      <c r="H99" s="52"/>
      <c r="I99" s="52"/>
      <c r="J99" s="52"/>
      <c r="K99" s="65"/>
      <c r="L99" s="52"/>
      <c r="M99" s="2"/>
      <c r="N99" s="2"/>
      <c r="O99" s="2"/>
    </row>
    <row r="100" spans="1:15" ht="12.75" customHeight="1" x14ac:dyDescent="0.25">
      <c r="A100" s="20"/>
      <c r="B100" s="21"/>
      <c r="C100" s="22"/>
      <c r="D100" s="23"/>
      <c r="E100" s="51"/>
      <c r="F100" s="52"/>
      <c r="G100" s="52"/>
      <c r="H100" s="52"/>
      <c r="I100" s="52"/>
      <c r="J100" s="52"/>
      <c r="K100" s="65"/>
      <c r="L100" s="52"/>
      <c r="M100" s="2"/>
      <c r="N100" s="2"/>
      <c r="O100" s="2"/>
    </row>
    <row r="101" spans="1:15" ht="12.75" customHeight="1" x14ac:dyDescent="0.25">
      <c r="A101" s="27"/>
      <c r="B101" s="28"/>
      <c r="C101" s="29"/>
      <c r="D101" s="66" t="s">
        <v>27</v>
      </c>
      <c r="E101" s="67"/>
      <c r="F101" s="68">
        <f t="shared" ref="F101:J101" si="10">SUM(F94:F100)</f>
        <v>510</v>
      </c>
      <c r="G101" s="68">
        <f t="shared" si="10"/>
        <v>4.9000000000000004</v>
      </c>
      <c r="H101" s="68">
        <f t="shared" si="10"/>
        <v>10.7</v>
      </c>
      <c r="I101" s="68">
        <f t="shared" si="10"/>
        <v>108.8</v>
      </c>
      <c r="J101" s="68">
        <f t="shared" si="10"/>
        <v>493.95</v>
      </c>
      <c r="K101" s="69"/>
      <c r="L101" s="68">
        <v>75</v>
      </c>
      <c r="M101" s="2"/>
      <c r="N101" s="2"/>
      <c r="O101" s="2"/>
    </row>
    <row r="102" spans="1:15" ht="12.75" customHeight="1" x14ac:dyDescent="0.25">
      <c r="A102" s="30">
        <f t="shared" ref="A102:B102" si="11">A94</f>
        <v>2</v>
      </c>
      <c r="B102" s="31">
        <f t="shared" si="11"/>
        <v>1</v>
      </c>
      <c r="C102" s="32" t="s">
        <v>28</v>
      </c>
      <c r="D102" s="48" t="s">
        <v>29</v>
      </c>
      <c r="E102" s="51"/>
      <c r="F102" s="52"/>
      <c r="G102" s="52"/>
      <c r="H102" s="52"/>
      <c r="I102" s="52"/>
      <c r="J102" s="52"/>
      <c r="K102" s="26"/>
      <c r="L102" s="25"/>
      <c r="M102" s="2"/>
      <c r="N102" s="2"/>
      <c r="O102" s="2"/>
    </row>
    <row r="103" spans="1:15" ht="12.75" customHeight="1" x14ac:dyDescent="0.25">
      <c r="A103" s="20"/>
      <c r="B103" s="21"/>
      <c r="C103" s="22"/>
      <c r="D103" s="48" t="s">
        <v>30</v>
      </c>
      <c r="E103" s="44" t="s">
        <v>64</v>
      </c>
      <c r="F103" s="45">
        <v>260</v>
      </c>
      <c r="G103" s="46">
        <v>4.9000000000000004</v>
      </c>
      <c r="H103" s="46">
        <v>8.9</v>
      </c>
      <c r="I103" s="46">
        <v>15</v>
      </c>
      <c r="J103" s="47">
        <v>156</v>
      </c>
      <c r="K103" s="26"/>
      <c r="L103" s="25"/>
      <c r="M103" s="2"/>
      <c r="N103" s="2"/>
      <c r="O103" s="2"/>
    </row>
    <row r="104" spans="1:15" ht="12.75" customHeight="1" x14ac:dyDescent="0.25">
      <c r="A104" s="20"/>
      <c r="B104" s="21"/>
      <c r="C104" s="22"/>
      <c r="D104" s="48" t="s">
        <v>31</v>
      </c>
      <c r="E104" s="44" t="s">
        <v>79</v>
      </c>
      <c r="F104" s="45">
        <v>120</v>
      </c>
      <c r="G104" s="46">
        <v>13.1</v>
      </c>
      <c r="H104" s="46">
        <v>16.8</v>
      </c>
      <c r="I104" s="46">
        <v>6.3</v>
      </c>
      <c r="J104" s="47">
        <v>243</v>
      </c>
      <c r="K104" s="26"/>
      <c r="L104" s="25"/>
      <c r="M104" s="2"/>
      <c r="N104" s="2"/>
      <c r="O104" s="2"/>
    </row>
    <row r="105" spans="1:15" ht="12.75" customHeight="1" x14ac:dyDescent="0.25">
      <c r="A105" s="20"/>
      <c r="B105" s="21"/>
      <c r="C105" s="22"/>
      <c r="D105" s="48" t="s">
        <v>32</v>
      </c>
      <c r="E105" s="44" t="s">
        <v>65</v>
      </c>
      <c r="F105" s="45">
        <v>150</v>
      </c>
      <c r="G105" s="46">
        <v>6</v>
      </c>
      <c r="H105" s="46">
        <v>4.3</v>
      </c>
      <c r="I105" s="46">
        <v>40.299999999999997</v>
      </c>
      <c r="J105" s="47">
        <v>223.3</v>
      </c>
      <c r="K105" s="26"/>
      <c r="L105" s="25"/>
      <c r="M105" s="2"/>
      <c r="N105" s="2"/>
      <c r="O105" s="2"/>
    </row>
    <row r="106" spans="1:15" ht="12.75" customHeight="1" x14ac:dyDescent="0.25">
      <c r="A106" s="20"/>
      <c r="B106" s="21"/>
      <c r="C106" s="22"/>
      <c r="D106" s="48" t="s">
        <v>33</v>
      </c>
      <c r="E106" s="57" t="s">
        <v>46</v>
      </c>
      <c r="F106" s="58">
        <v>200</v>
      </c>
      <c r="G106" s="59">
        <v>0.66</v>
      </c>
      <c r="H106" s="46">
        <v>0.1</v>
      </c>
      <c r="I106" s="46">
        <v>32</v>
      </c>
      <c r="J106" s="47">
        <v>132.80000000000001</v>
      </c>
      <c r="K106" s="26"/>
      <c r="L106" s="25"/>
      <c r="M106" s="2"/>
      <c r="N106" s="2"/>
      <c r="O106" s="2"/>
    </row>
    <row r="107" spans="1:15" ht="12.75" customHeight="1" x14ac:dyDescent="0.25">
      <c r="A107" s="20"/>
      <c r="B107" s="21"/>
      <c r="C107" s="22"/>
      <c r="D107" s="48" t="s">
        <v>35</v>
      </c>
      <c r="E107" s="44" t="s">
        <v>43</v>
      </c>
      <c r="F107" s="45">
        <v>50</v>
      </c>
      <c r="G107" s="55">
        <v>3.3</v>
      </c>
      <c r="H107" s="55">
        <v>0.5</v>
      </c>
      <c r="I107" s="55">
        <v>21</v>
      </c>
      <c r="J107" s="55">
        <v>100</v>
      </c>
      <c r="K107" s="26"/>
      <c r="L107" s="25"/>
      <c r="M107" s="2"/>
      <c r="N107" s="2"/>
      <c r="O107" s="2"/>
    </row>
    <row r="108" spans="1:15" ht="12.75" customHeight="1" x14ac:dyDescent="0.25">
      <c r="A108" s="20"/>
      <c r="B108" s="21"/>
      <c r="C108" s="22"/>
      <c r="D108" s="23"/>
      <c r="E108" s="44"/>
      <c r="F108" s="45"/>
      <c r="G108" s="55"/>
      <c r="H108" s="55"/>
      <c r="I108" s="55"/>
      <c r="J108" s="55"/>
      <c r="K108" s="26"/>
      <c r="L108" s="25"/>
      <c r="M108" s="2"/>
      <c r="N108" s="2"/>
      <c r="O108" s="2"/>
    </row>
    <row r="109" spans="1:15" ht="12.75" customHeight="1" x14ac:dyDescent="0.25">
      <c r="A109" s="20"/>
      <c r="B109" s="21"/>
      <c r="C109" s="22"/>
      <c r="D109" s="23"/>
      <c r="E109" s="51"/>
      <c r="F109" s="52"/>
      <c r="G109" s="52"/>
      <c r="H109" s="52"/>
      <c r="I109" s="52"/>
      <c r="J109" s="52"/>
      <c r="K109" s="26"/>
      <c r="L109" s="25"/>
      <c r="M109" s="2"/>
      <c r="N109" s="2"/>
      <c r="O109" s="2"/>
    </row>
    <row r="110" spans="1:15" ht="12.75" customHeight="1" x14ac:dyDescent="0.25">
      <c r="A110" s="20"/>
      <c r="B110" s="21"/>
      <c r="C110" s="22"/>
      <c r="D110" s="23"/>
      <c r="E110" s="24"/>
      <c r="F110" s="25"/>
      <c r="G110" s="25"/>
      <c r="H110" s="25"/>
      <c r="I110" s="25"/>
      <c r="J110" s="25"/>
      <c r="K110" s="26"/>
      <c r="L110" s="25"/>
      <c r="M110" s="2"/>
      <c r="N110" s="2"/>
      <c r="O110" s="2"/>
    </row>
    <row r="111" spans="1:15" ht="12.75" customHeight="1" x14ac:dyDescent="0.25">
      <c r="A111" s="27"/>
      <c r="B111" s="28"/>
      <c r="C111" s="29"/>
      <c r="D111" s="66" t="s">
        <v>27</v>
      </c>
      <c r="E111" s="67"/>
      <c r="F111" s="68">
        <f t="shared" ref="F111:J111" si="12">SUM(F102:F110)</f>
        <v>780</v>
      </c>
      <c r="G111" s="68">
        <f t="shared" si="12"/>
        <v>27.96</v>
      </c>
      <c r="H111" s="68">
        <f t="shared" si="12"/>
        <v>30.600000000000005</v>
      </c>
      <c r="I111" s="68">
        <f t="shared" si="12"/>
        <v>114.6</v>
      </c>
      <c r="J111" s="68">
        <f t="shared" si="12"/>
        <v>855.09999999999991</v>
      </c>
      <c r="K111" s="69"/>
      <c r="L111" s="68">
        <v>75</v>
      </c>
      <c r="M111" s="2"/>
      <c r="N111" s="2"/>
      <c r="O111" s="2"/>
    </row>
    <row r="112" spans="1:15" ht="12.75" customHeight="1" thickBot="1" x14ac:dyDescent="0.3">
      <c r="A112" s="33">
        <f t="shared" ref="A112:B112" si="13">A94</f>
        <v>2</v>
      </c>
      <c r="B112" s="34">
        <f t="shared" si="13"/>
        <v>1</v>
      </c>
      <c r="C112" s="72" t="s">
        <v>36</v>
      </c>
      <c r="D112" s="73"/>
      <c r="E112" s="35"/>
      <c r="F112" s="36">
        <f t="shared" ref="F112:J112" si="14">F101+F111</f>
        <v>1290</v>
      </c>
      <c r="G112" s="36">
        <f t="shared" si="14"/>
        <v>32.86</v>
      </c>
      <c r="H112" s="36">
        <f t="shared" si="14"/>
        <v>41.300000000000004</v>
      </c>
      <c r="I112" s="36">
        <f t="shared" si="14"/>
        <v>223.39999999999998</v>
      </c>
      <c r="J112" s="36">
        <f t="shared" si="14"/>
        <v>1349.05</v>
      </c>
      <c r="K112" s="36"/>
      <c r="L112" s="36">
        <f>L101+L111</f>
        <v>150</v>
      </c>
      <c r="M112" s="2"/>
      <c r="N112" s="2"/>
      <c r="O112" s="2"/>
    </row>
    <row r="113" spans="1:15" ht="12.75" customHeight="1" x14ac:dyDescent="0.25">
      <c r="A113" s="37">
        <v>2</v>
      </c>
      <c r="B113" s="21">
        <v>2</v>
      </c>
      <c r="C113" s="17" t="s">
        <v>22</v>
      </c>
      <c r="D113" s="43" t="s">
        <v>23</v>
      </c>
      <c r="E113" s="44" t="s">
        <v>47</v>
      </c>
      <c r="F113" s="45">
        <v>250</v>
      </c>
      <c r="G113" s="46">
        <v>9.9</v>
      </c>
      <c r="H113" s="46">
        <v>9.8000000000000007</v>
      </c>
      <c r="I113" s="46">
        <v>9.8000000000000007</v>
      </c>
      <c r="J113" s="47">
        <v>167</v>
      </c>
      <c r="K113" s="63"/>
      <c r="L113" s="64"/>
      <c r="M113" s="2"/>
      <c r="N113" s="2"/>
      <c r="O113" s="2"/>
    </row>
    <row r="114" spans="1:15" ht="12.75" customHeight="1" x14ac:dyDescent="0.25">
      <c r="A114" s="37"/>
      <c r="B114" s="21"/>
      <c r="C114" s="22"/>
      <c r="D114" s="48" t="s">
        <v>33</v>
      </c>
      <c r="E114" s="44" t="s">
        <v>48</v>
      </c>
      <c r="F114" s="45">
        <v>200</v>
      </c>
      <c r="G114" s="46">
        <v>3.6</v>
      </c>
      <c r="H114" s="46">
        <v>2.9</v>
      </c>
      <c r="I114" s="46">
        <v>20.100000000000001</v>
      </c>
      <c r="J114" s="47">
        <v>120</v>
      </c>
      <c r="K114" s="65"/>
      <c r="L114" s="52"/>
      <c r="M114" s="2"/>
      <c r="N114" s="2"/>
      <c r="O114" s="2"/>
    </row>
    <row r="115" spans="1:15" ht="12.75" customHeight="1" x14ac:dyDescent="0.25">
      <c r="A115" s="37"/>
      <c r="B115" s="21"/>
      <c r="C115" s="22"/>
      <c r="D115" s="48" t="s">
        <v>26</v>
      </c>
      <c r="E115" s="44" t="s">
        <v>62</v>
      </c>
      <c r="F115" s="45">
        <v>110</v>
      </c>
      <c r="G115" s="46">
        <v>0.5</v>
      </c>
      <c r="H115" s="46">
        <v>5</v>
      </c>
      <c r="I115" s="46">
        <v>12.7</v>
      </c>
      <c r="J115" s="47">
        <v>61</v>
      </c>
      <c r="K115" s="65"/>
      <c r="L115" s="52"/>
      <c r="M115" s="2"/>
      <c r="N115" s="2"/>
      <c r="O115" s="2"/>
    </row>
    <row r="116" spans="1:15" ht="12.75" customHeight="1" x14ac:dyDescent="0.25">
      <c r="A116" s="37"/>
      <c r="B116" s="21"/>
      <c r="C116" s="22"/>
      <c r="D116" s="48" t="s">
        <v>49</v>
      </c>
      <c r="E116" s="44" t="s">
        <v>56</v>
      </c>
      <c r="F116" s="45">
        <v>10</v>
      </c>
      <c r="G116" s="46">
        <v>0.12</v>
      </c>
      <c r="H116" s="46">
        <v>7.25</v>
      </c>
      <c r="I116" s="46">
        <v>1.1299999999999999</v>
      </c>
      <c r="J116" s="47">
        <v>66</v>
      </c>
      <c r="K116" s="65"/>
      <c r="L116" s="52"/>
      <c r="M116" s="2"/>
      <c r="N116" s="2"/>
      <c r="O116" s="2"/>
    </row>
    <row r="117" spans="1:15" ht="12.75" customHeight="1" x14ac:dyDescent="0.25">
      <c r="A117" s="37"/>
      <c r="B117" s="21"/>
      <c r="C117" s="22"/>
      <c r="D117" s="48" t="s">
        <v>25</v>
      </c>
      <c r="E117" s="44" t="s">
        <v>42</v>
      </c>
      <c r="F117" s="50">
        <v>55</v>
      </c>
      <c r="G117" s="55">
        <f>7.5*45/100</f>
        <v>3.375</v>
      </c>
      <c r="H117" s="55">
        <f>2.9*45/100</f>
        <v>1.3049999999999999</v>
      </c>
      <c r="I117" s="55">
        <f>51.4*45/100</f>
        <v>23.13</v>
      </c>
      <c r="J117" s="55">
        <f>262*45/100</f>
        <v>117.9</v>
      </c>
      <c r="K117" s="65"/>
      <c r="L117" s="52"/>
      <c r="M117" s="2"/>
      <c r="N117" s="2"/>
      <c r="O117" s="2"/>
    </row>
    <row r="118" spans="1:15" ht="12.75" customHeight="1" x14ac:dyDescent="0.25">
      <c r="A118" s="38"/>
      <c r="B118" s="28"/>
      <c r="C118" s="29"/>
      <c r="D118" s="66" t="s">
        <v>27</v>
      </c>
      <c r="E118" s="67"/>
      <c r="F118" s="68">
        <f>SUM(F113:F117)</f>
        <v>625</v>
      </c>
      <c r="G118" s="68">
        <f>SUM(G113:G117)</f>
        <v>17.494999999999997</v>
      </c>
      <c r="H118" s="68">
        <f>SUM(H113:H117)</f>
        <v>26.255000000000003</v>
      </c>
      <c r="I118" s="68">
        <f>SUM(I113:I117)</f>
        <v>66.86</v>
      </c>
      <c r="J118" s="68">
        <f>SUM(J113:J117)</f>
        <v>531.9</v>
      </c>
      <c r="K118" s="69"/>
      <c r="L118" s="68">
        <v>75</v>
      </c>
      <c r="M118" s="2"/>
      <c r="N118" s="2"/>
      <c r="O118" s="2"/>
    </row>
    <row r="119" spans="1:15" ht="12.75" customHeight="1" x14ac:dyDescent="0.25">
      <c r="A119" s="31">
        <f>A113</f>
        <v>2</v>
      </c>
      <c r="B119" s="31">
        <f>B113</f>
        <v>2</v>
      </c>
      <c r="C119" s="32" t="s">
        <v>28</v>
      </c>
      <c r="D119" s="48" t="s">
        <v>29</v>
      </c>
      <c r="E119" s="51"/>
      <c r="F119" s="52"/>
      <c r="G119" s="52"/>
      <c r="H119" s="52"/>
      <c r="I119" s="52"/>
      <c r="J119" s="52"/>
      <c r="K119" s="65"/>
      <c r="L119" s="52"/>
      <c r="M119" s="2"/>
      <c r="N119" s="2"/>
      <c r="O119" s="2"/>
    </row>
    <row r="120" spans="1:15" ht="12.75" customHeight="1" x14ac:dyDescent="0.25">
      <c r="A120" s="37"/>
      <c r="B120" s="21"/>
      <c r="C120" s="22"/>
      <c r="D120" s="48" t="s">
        <v>30</v>
      </c>
      <c r="E120" s="44" t="s">
        <v>59</v>
      </c>
      <c r="F120" s="45">
        <v>250</v>
      </c>
      <c r="G120" s="46">
        <v>12.7</v>
      </c>
      <c r="H120" s="46">
        <v>13.6</v>
      </c>
      <c r="I120" s="46">
        <v>18.13</v>
      </c>
      <c r="J120" s="47">
        <v>176.79</v>
      </c>
      <c r="K120" s="65"/>
      <c r="L120" s="52"/>
      <c r="M120" s="2"/>
      <c r="N120" s="2"/>
      <c r="O120" s="2"/>
    </row>
    <row r="121" spans="1:15" ht="12.75" customHeight="1" x14ac:dyDescent="0.25">
      <c r="A121" s="37"/>
      <c r="B121" s="21"/>
      <c r="C121" s="22"/>
      <c r="D121" s="48" t="s">
        <v>31</v>
      </c>
      <c r="E121" s="44" t="s">
        <v>81</v>
      </c>
      <c r="F121" s="45">
        <v>240</v>
      </c>
      <c r="G121" s="46">
        <v>10.8</v>
      </c>
      <c r="H121" s="46">
        <v>27.3</v>
      </c>
      <c r="I121" s="46">
        <v>31.8</v>
      </c>
      <c r="J121" s="47">
        <v>416</v>
      </c>
      <c r="K121" s="65"/>
      <c r="L121" s="52"/>
      <c r="M121" s="2"/>
      <c r="N121" s="2"/>
      <c r="O121" s="2"/>
    </row>
    <row r="122" spans="1:15" ht="12.75" customHeight="1" x14ac:dyDescent="0.25">
      <c r="A122" s="37"/>
      <c r="B122" s="21"/>
      <c r="C122" s="22"/>
      <c r="D122" s="48" t="s">
        <v>33</v>
      </c>
      <c r="E122" s="44" t="s">
        <v>74</v>
      </c>
      <c r="F122" s="45">
        <v>200</v>
      </c>
      <c r="G122" s="46">
        <v>0</v>
      </c>
      <c r="H122" s="46">
        <v>0</v>
      </c>
      <c r="I122" s="46">
        <v>22.9</v>
      </c>
      <c r="J122" s="47">
        <v>90</v>
      </c>
      <c r="K122" s="65"/>
      <c r="L122" s="52"/>
      <c r="M122" s="2"/>
      <c r="N122" s="2"/>
      <c r="O122" s="2"/>
    </row>
    <row r="123" spans="1:15" ht="12.75" customHeight="1" x14ac:dyDescent="0.25">
      <c r="A123" s="37"/>
      <c r="B123" s="21"/>
      <c r="C123" s="22"/>
      <c r="D123" s="48" t="s">
        <v>35</v>
      </c>
      <c r="E123" s="44" t="s">
        <v>43</v>
      </c>
      <c r="F123" s="45">
        <v>25</v>
      </c>
      <c r="G123" s="55">
        <v>2.2799999999999998</v>
      </c>
      <c r="H123" s="55">
        <v>0.35</v>
      </c>
      <c r="I123" s="55">
        <v>14.7</v>
      </c>
      <c r="J123" s="55">
        <v>70</v>
      </c>
      <c r="K123" s="65"/>
      <c r="L123" s="52"/>
      <c r="M123" s="2"/>
      <c r="N123" s="2"/>
      <c r="O123" s="2"/>
    </row>
    <row r="124" spans="1:15" ht="12.75" customHeight="1" x14ac:dyDescent="0.25">
      <c r="A124" s="37"/>
      <c r="B124" s="21"/>
      <c r="C124" s="22"/>
      <c r="D124" s="48"/>
      <c r="E124" s="44"/>
      <c r="F124" s="45"/>
      <c r="G124" s="55"/>
      <c r="H124" s="55"/>
      <c r="I124" s="55"/>
      <c r="J124" s="55"/>
      <c r="K124" s="65"/>
      <c r="L124" s="52"/>
      <c r="M124" s="2"/>
      <c r="N124" s="2"/>
      <c r="O124" s="2"/>
    </row>
    <row r="125" spans="1:15" ht="12.75" customHeight="1" x14ac:dyDescent="0.25">
      <c r="A125" s="37"/>
      <c r="B125" s="21"/>
      <c r="C125" s="22"/>
      <c r="D125" s="48"/>
      <c r="E125" s="44"/>
      <c r="F125" s="50"/>
      <c r="G125" s="55"/>
      <c r="H125" s="55"/>
      <c r="I125" s="55"/>
      <c r="J125" s="55"/>
      <c r="K125" s="65"/>
      <c r="L125" s="52"/>
      <c r="M125" s="2"/>
      <c r="N125" s="2"/>
      <c r="O125" s="2"/>
    </row>
    <row r="126" spans="1:15" ht="12.75" customHeight="1" x14ac:dyDescent="0.25">
      <c r="A126" s="37"/>
      <c r="B126" s="21"/>
      <c r="C126" s="22"/>
      <c r="D126" s="49"/>
      <c r="E126" s="51"/>
      <c r="F126" s="52"/>
      <c r="G126" s="52"/>
      <c r="H126" s="52"/>
      <c r="I126" s="52"/>
      <c r="J126" s="52"/>
      <c r="K126" s="65"/>
      <c r="L126" s="52"/>
      <c r="M126" s="2"/>
      <c r="N126" s="2"/>
      <c r="O126" s="2"/>
    </row>
    <row r="127" spans="1:15" ht="12.75" customHeight="1" x14ac:dyDescent="0.25">
      <c r="A127" s="38"/>
      <c r="B127" s="28"/>
      <c r="C127" s="29"/>
      <c r="D127" s="66" t="s">
        <v>27</v>
      </c>
      <c r="E127" s="67"/>
      <c r="F127" s="68">
        <f>SUM(F119:F126)</f>
        <v>715</v>
      </c>
      <c r="G127" s="68">
        <f>SUM(G119:G126)</f>
        <v>25.78</v>
      </c>
      <c r="H127" s="68">
        <f>SUM(H119:H126)</f>
        <v>41.25</v>
      </c>
      <c r="I127" s="68">
        <f>SUM(I119:I126)</f>
        <v>87.53</v>
      </c>
      <c r="J127" s="68">
        <f>SUM(J119:J126)</f>
        <v>752.79</v>
      </c>
      <c r="K127" s="69"/>
      <c r="L127" s="68">
        <v>75</v>
      </c>
      <c r="M127" s="2"/>
      <c r="N127" s="2"/>
      <c r="O127" s="2"/>
    </row>
    <row r="128" spans="1:15" ht="12.75" customHeight="1" thickBot="1" x14ac:dyDescent="0.3">
      <c r="A128" s="39">
        <f>A113</f>
        <v>2</v>
      </c>
      <c r="B128" s="39">
        <f>B113</f>
        <v>2</v>
      </c>
      <c r="C128" s="72" t="s">
        <v>36</v>
      </c>
      <c r="D128" s="73"/>
      <c r="E128" s="35"/>
      <c r="F128" s="36">
        <f>F118+F127</f>
        <v>1340</v>
      </c>
      <c r="G128" s="36">
        <f>G118+G127</f>
        <v>43.274999999999999</v>
      </c>
      <c r="H128" s="36">
        <f>H118+H127</f>
        <v>67.504999999999995</v>
      </c>
      <c r="I128" s="36">
        <f>I118+I127</f>
        <v>154.38999999999999</v>
      </c>
      <c r="J128" s="36">
        <f>J118+J127</f>
        <v>1284.69</v>
      </c>
      <c r="K128" s="36"/>
      <c r="L128" s="36">
        <f>L118+L127</f>
        <v>150</v>
      </c>
      <c r="M128" s="2"/>
      <c r="N128" s="2"/>
      <c r="O128" s="2"/>
    </row>
    <row r="129" spans="1:15" ht="12.75" customHeight="1" x14ac:dyDescent="0.25">
      <c r="A129" s="15">
        <v>2</v>
      </c>
      <c r="B129" s="16">
        <v>3</v>
      </c>
      <c r="C129" s="17" t="s">
        <v>22</v>
      </c>
      <c r="D129" s="43" t="s">
        <v>23</v>
      </c>
      <c r="E129" s="44" t="s">
        <v>69</v>
      </c>
      <c r="F129" s="45">
        <v>155</v>
      </c>
      <c r="G129" s="46">
        <v>21.82</v>
      </c>
      <c r="H129" s="46">
        <v>9.4</v>
      </c>
      <c r="I129" s="46">
        <v>27.9</v>
      </c>
      <c r="J129" s="47">
        <v>282.44</v>
      </c>
      <c r="K129" s="63"/>
      <c r="L129" s="64"/>
      <c r="M129" s="2"/>
      <c r="N129" s="2"/>
      <c r="O129" s="2"/>
    </row>
    <row r="130" spans="1:15" ht="12.75" customHeight="1" x14ac:dyDescent="0.25">
      <c r="A130" s="20"/>
      <c r="B130" s="21"/>
      <c r="C130" s="22"/>
      <c r="D130" s="48" t="s">
        <v>26</v>
      </c>
      <c r="E130" s="44" t="s">
        <v>62</v>
      </c>
      <c r="F130" s="45">
        <v>110</v>
      </c>
      <c r="G130" s="46">
        <v>0.5</v>
      </c>
      <c r="H130" s="53">
        <v>5</v>
      </c>
      <c r="I130" s="53">
        <v>12.7</v>
      </c>
      <c r="J130" s="54">
        <v>61</v>
      </c>
      <c r="K130" s="65"/>
      <c r="L130" s="52"/>
      <c r="M130" s="2"/>
      <c r="N130" s="2"/>
      <c r="O130" s="2"/>
    </row>
    <row r="131" spans="1:15" ht="12.75" customHeight="1" x14ac:dyDescent="0.25">
      <c r="A131" s="20"/>
      <c r="B131" s="21"/>
      <c r="C131" s="22"/>
      <c r="D131" s="48" t="s">
        <v>24</v>
      </c>
      <c r="E131" s="44" t="s">
        <v>66</v>
      </c>
      <c r="F131" s="45">
        <v>215</v>
      </c>
      <c r="G131" s="55">
        <v>0.2</v>
      </c>
      <c r="H131" s="55">
        <v>0</v>
      </c>
      <c r="I131" s="55">
        <v>15</v>
      </c>
      <c r="J131" s="55">
        <v>61</v>
      </c>
      <c r="K131" s="65"/>
      <c r="L131" s="52"/>
      <c r="M131" s="2"/>
      <c r="N131" s="2"/>
      <c r="O131" s="2"/>
    </row>
    <row r="132" spans="1:15" ht="15.75" customHeight="1" x14ac:dyDescent="0.25">
      <c r="A132" s="20"/>
      <c r="B132" s="21"/>
      <c r="C132" s="22"/>
      <c r="D132" s="48" t="s">
        <v>25</v>
      </c>
      <c r="E132" s="44" t="s">
        <v>42</v>
      </c>
      <c r="F132" s="50">
        <v>35</v>
      </c>
      <c r="G132" s="55">
        <f>7.5*35/100</f>
        <v>2.625</v>
      </c>
      <c r="H132" s="55">
        <f>2.9*35/100</f>
        <v>1.0149999999999999</v>
      </c>
      <c r="I132" s="55">
        <f>51.4*35/100</f>
        <v>17.989999999999998</v>
      </c>
      <c r="J132" s="55">
        <f>262*35/100</f>
        <v>91.7</v>
      </c>
      <c r="K132" s="65"/>
      <c r="L132" s="52"/>
      <c r="M132" s="2"/>
      <c r="N132" s="2"/>
      <c r="O132" s="2"/>
    </row>
    <row r="133" spans="1:15" ht="12.75" customHeight="1" x14ac:dyDescent="0.25">
      <c r="A133" s="20"/>
      <c r="B133" s="21"/>
      <c r="C133" s="22"/>
      <c r="D133" s="49"/>
      <c r="E133" s="51"/>
      <c r="F133" s="52"/>
      <c r="G133" s="52"/>
      <c r="H133" s="52"/>
      <c r="I133" s="52"/>
      <c r="J133" s="52"/>
      <c r="K133" s="65"/>
      <c r="L133" s="52"/>
      <c r="M133" s="2"/>
      <c r="N133" s="2"/>
      <c r="O133" s="2"/>
    </row>
    <row r="134" spans="1:15" ht="12.75" customHeight="1" x14ac:dyDescent="0.25">
      <c r="A134" s="20"/>
      <c r="B134" s="21"/>
      <c r="C134" s="22"/>
      <c r="D134" s="49"/>
      <c r="E134" s="51"/>
      <c r="F134" s="52"/>
      <c r="G134" s="52"/>
      <c r="H134" s="52"/>
      <c r="I134" s="52"/>
      <c r="J134" s="52"/>
      <c r="K134" s="65"/>
      <c r="L134" s="52"/>
      <c r="M134" s="2"/>
      <c r="N134" s="2"/>
      <c r="O134" s="2"/>
    </row>
    <row r="135" spans="1:15" ht="12.75" customHeight="1" x14ac:dyDescent="0.25">
      <c r="A135" s="20"/>
      <c r="B135" s="21"/>
      <c r="C135" s="22"/>
      <c r="D135" s="49"/>
      <c r="E135" s="51"/>
      <c r="F135" s="52"/>
      <c r="G135" s="52"/>
      <c r="H135" s="52"/>
      <c r="I135" s="52"/>
      <c r="J135" s="52"/>
      <c r="K135" s="65"/>
      <c r="L135" s="52"/>
      <c r="M135" s="2"/>
      <c r="N135" s="2"/>
      <c r="O135" s="2"/>
    </row>
    <row r="136" spans="1:15" ht="12.75" customHeight="1" x14ac:dyDescent="0.25">
      <c r="A136" s="27"/>
      <c r="B136" s="28"/>
      <c r="C136" s="29"/>
      <c r="D136" s="66" t="s">
        <v>27</v>
      </c>
      <c r="E136" s="67"/>
      <c r="F136" s="68">
        <f t="shared" ref="F136:J136" si="15">SUM(F129:F135)</f>
        <v>515</v>
      </c>
      <c r="G136" s="68">
        <f t="shared" si="15"/>
        <v>25.145</v>
      </c>
      <c r="H136" s="68">
        <f t="shared" si="15"/>
        <v>15.415000000000001</v>
      </c>
      <c r="I136" s="68">
        <f t="shared" si="15"/>
        <v>73.589999999999989</v>
      </c>
      <c r="J136" s="68">
        <f t="shared" si="15"/>
        <v>496.14</v>
      </c>
      <c r="K136" s="69"/>
      <c r="L136" s="68">
        <v>75</v>
      </c>
      <c r="M136" s="2"/>
      <c r="N136" s="2"/>
      <c r="O136" s="2"/>
    </row>
    <row r="137" spans="1:15" ht="12.75" customHeight="1" x14ac:dyDescent="0.25">
      <c r="A137" s="30">
        <f t="shared" ref="A137:B137" si="16">A129</f>
        <v>2</v>
      </c>
      <c r="B137" s="31">
        <f t="shared" si="16"/>
        <v>3</v>
      </c>
      <c r="C137" s="32" t="s">
        <v>28</v>
      </c>
      <c r="D137" s="48" t="s">
        <v>29</v>
      </c>
      <c r="E137" s="51"/>
      <c r="F137" s="52"/>
      <c r="G137" s="52"/>
      <c r="H137" s="52"/>
      <c r="I137" s="52"/>
      <c r="J137" s="52"/>
      <c r="K137" s="65"/>
      <c r="L137" s="52"/>
      <c r="M137" s="2"/>
      <c r="N137" s="2"/>
      <c r="O137" s="2"/>
    </row>
    <row r="138" spans="1:15" ht="12.75" customHeight="1" x14ac:dyDescent="0.25">
      <c r="A138" s="20"/>
      <c r="B138" s="21"/>
      <c r="C138" s="22"/>
      <c r="D138" s="48" t="s">
        <v>30</v>
      </c>
      <c r="E138" s="44" t="s">
        <v>44</v>
      </c>
      <c r="F138" s="45">
        <v>250</v>
      </c>
      <c r="G138" s="46">
        <v>7.6</v>
      </c>
      <c r="H138" s="46">
        <v>5.26</v>
      </c>
      <c r="I138" s="46">
        <v>18.04</v>
      </c>
      <c r="J138" s="47">
        <v>150</v>
      </c>
      <c r="K138" s="65"/>
      <c r="L138" s="52"/>
      <c r="M138" s="2"/>
      <c r="N138" s="2"/>
      <c r="O138" s="2"/>
    </row>
    <row r="139" spans="1:15" ht="12.75" customHeight="1" x14ac:dyDescent="0.25">
      <c r="A139" s="20"/>
      <c r="B139" s="21"/>
      <c r="C139" s="22"/>
      <c r="D139" s="48" t="s">
        <v>31</v>
      </c>
      <c r="E139" s="44" t="s">
        <v>50</v>
      </c>
      <c r="F139" s="56">
        <v>90</v>
      </c>
      <c r="G139" s="46">
        <v>12.7</v>
      </c>
      <c r="H139" s="46">
        <v>18.7</v>
      </c>
      <c r="I139" s="46">
        <v>54.5</v>
      </c>
      <c r="J139" s="47">
        <v>234</v>
      </c>
      <c r="K139" s="65"/>
      <c r="L139" s="52"/>
      <c r="M139" s="2"/>
      <c r="N139" s="2"/>
      <c r="O139" s="2"/>
    </row>
    <row r="140" spans="1:15" ht="12.75" customHeight="1" x14ac:dyDescent="0.25">
      <c r="A140" s="20"/>
      <c r="B140" s="21"/>
      <c r="C140" s="22"/>
      <c r="D140" s="48" t="s">
        <v>32</v>
      </c>
      <c r="E140" s="44" t="s">
        <v>52</v>
      </c>
      <c r="F140" s="45">
        <v>150</v>
      </c>
      <c r="G140" s="46">
        <v>3.3</v>
      </c>
      <c r="H140" s="46">
        <v>5</v>
      </c>
      <c r="I140" s="46">
        <v>22</v>
      </c>
      <c r="J140" s="47">
        <v>148</v>
      </c>
      <c r="K140" s="65"/>
      <c r="L140" s="52"/>
      <c r="M140" s="2"/>
      <c r="N140" s="2"/>
      <c r="O140" s="2"/>
    </row>
    <row r="141" spans="1:15" ht="12.75" customHeight="1" x14ac:dyDescent="0.25">
      <c r="A141" s="20"/>
      <c r="B141" s="21"/>
      <c r="C141" s="22"/>
      <c r="D141" s="48" t="s">
        <v>33</v>
      </c>
      <c r="E141" s="44" t="s">
        <v>76</v>
      </c>
      <c r="F141" s="45">
        <v>210</v>
      </c>
      <c r="G141" s="46">
        <v>0</v>
      </c>
      <c r="H141" s="46">
        <v>0</v>
      </c>
      <c r="I141" s="46">
        <v>12</v>
      </c>
      <c r="J141" s="47">
        <v>48</v>
      </c>
      <c r="K141" s="65"/>
      <c r="L141" s="52"/>
      <c r="M141" s="2"/>
      <c r="N141" s="2"/>
      <c r="O141" s="2"/>
    </row>
    <row r="142" spans="1:15" ht="12.75" customHeight="1" x14ac:dyDescent="0.25">
      <c r="A142" s="20"/>
      <c r="B142" s="21"/>
      <c r="C142" s="22"/>
      <c r="D142" s="49" t="s">
        <v>35</v>
      </c>
      <c r="E142" s="44" t="s">
        <v>43</v>
      </c>
      <c r="F142" s="45">
        <v>20</v>
      </c>
      <c r="G142" s="55">
        <v>2.93</v>
      </c>
      <c r="H142" s="55">
        <v>0.45</v>
      </c>
      <c r="I142" s="55">
        <v>18.899999999999999</v>
      </c>
      <c r="J142" s="55">
        <v>90</v>
      </c>
      <c r="K142" s="65"/>
      <c r="L142" s="52"/>
      <c r="M142" s="2"/>
      <c r="N142" s="2"/>
      <c r="O142" s="2"/>
    </row>
    <row r="143" spans="1:15" ht="12.75" customHeight="1" x14ac:dyDescent="0.25">
      <c r="A143" s="20"/>
      <c r="B143" s="21"/>
      <c r="C143" s="22"/>
      <c r="D143" s="49"/>
      <c r="E143" s="51"/>
      <c r="F143" s="52"/>
      <c r="G143" s="52"/>
      <c r="H143" s="52"/>
      <c r="I143" s="52"/>
      <c r="J143" s="52"/>
      <c r="K143" s="65"/>
      <c r="L143" s="52"/>
      <c r="M143" s="2"/>
      <c r="N143" s="2"/>
      <c r="O143" s="2"/>
    </row>
    <row r="144" spans="1:15" ht="12.75" customHeight="1" x14ac:dyDescent="0.25">
      <c r="A144" s="20"/>
      <c r="B144" s="21"/>
      <c r="C144" s="22"/>
      <c r="D144" s="49"/>
      <c r="E144" s="51"/>
      <c r="F144" s="52"/>
      <c r="G144" s="52"/>
      <c r="H144" s="52"/>
      <c r="I144" s="52"/>
      <c r="J144" s="52"/>
      <c r="K144" s="65"/>
      <c r="L144" s="52"/>
      <c r="M144" s="2"/>
      <c r="N144" s="2"/>
      <c r="O144" s="2"/>
    </row>
    <row r="145" spans="1:15" ht="12.75" customHeight="1" x14ac:dyDescent="0.25">
      <c r="A145" s="27"/>
      <c r="B145" s="28"/>
      <c r="C145" s="29"/>
      <c r="D145" s="66" t="s">
        <v>27</v>
      </c>
      <c r="E145" s="67"/>
      <c r="F145" s="68">
        <f>SUM(F137:F144)</f>
        <v>720</v>
      </c>
      <c r="G145" s="68">
        <f>SUM(G137:G144)</f>
        <v>26.529999999999998</v>
      </c>
      <c r="H145" s="68">
        <f>SUM(H137:H144)</f>
        <v>29.41</v>
      </c>
      <c r="I145" s="68">
        <f>SUM(I137:I144)</f>
        <v>125.44</v>
      </c>
      <c r="J145" s="68">
        <f>SUM(J137:J144)</f>
        <v>670</v>
      </c>
      <c r="K145" s="69"/>
      <c r="L145" s="68">
        <v>75</v>
      </c>
      <c r="M145" s="2"/>
      <c r="N145" s="2"/>
      <c r="O145" s="2"/>
    </row>
    <row r="146" spans="1:15" ht="12.75" customHeight="1" thickBot="1" x14ac:dyDescent="0.3">
      <c r="A146" s="33">
        <f>A129</f>
        <v>2</v>
      </c>
      <c r="B146" s="34">
        <f>B129</f>
        <v>3</v>
      </c>
      <c r="C146" s="72" t="s">
        <v>36</v>
      </c>
      <c r="D146" s="73"/>
      <c r="E146" s="35"/>
      <c r="F146" s="36">
        <f>F136+F145</f>
        <v>1235</v>
      </c>
      <c r="G146" s="36">
        <f>G136+G145</f>
        <v>51.674999999999997</v>
      </c>
      <c r="H146" s="36">
        <f>H136+H145</f>
        <v>44.825000000000003</v>
      </c>
      <c r="I146" s="36">
        <f>I136+I145</f>
        <v>199.02999999999997</v>
      </c>
      <c r="J146" s="36">
        <f>J136+J145</f>
        <v>1166.1399999999999</v>
      </c>
      <c r="K146" s="36"/>
      <c r="L146" s="36">
        <f>L136+L145</f>
        <v>150</v>
      </c>
      <c r="M146" s="2"/>
      <c r="N146" s="2"/>
      <c r="O146" s="2"/>
    </row>
    <row r="147" spans="1:15" ht="12.75" customHeight="1" x14ac:dyDescent="0.25">
      <c r="A147" s="15">
        <v>2</v>
      </c>
      <c r="B147" s="16">
        <v>4</v>
      </c>
      <c r="C147" s="17" t="s">
        <v>22</v>
      </c>
      <c r="D147" s="43" t="s">
        <v>23</v>
      </c>
      <c r="E147" s="44" t="s">
        <v>82</v>
      </c>
      <c r="F147" s="45">
        <v>240</v>
      </c>
      <c r="G147" s="46">
        <v>16.2</v>
      </c>
      <c r="H147" s="46">
        <v>30.4</v>
      </c>
      <c r="I147" s="46">
        <v>44.3</v>
      </c>
      <c r="J147" s="47">
        <v>513</v>
      </c>
      <c r="K147" s="63"/>
      <c r="L147" s="64"/>
      <c r="M147" s="2"/>
      <c r="N147" s="2"/>
      <c r="O147" s="2"/>
    </row>
    <row r="148" spans="1:15" ht="12.75" customHeight="1" x14ac:dyDescent="0.25">
      <c r="A148" s="20"/>
      <c r="B148" s="21"/>
      <c r="C148" s="22"/>
      <c r="D148" s="48" t="s">
        <v>33</v>
      </c>
      <c r="E148" s="44" t="s">
        <v>72</v>
      </c>
      <c r="F148" s="45">
        <v>225</v>
      </c>
      <c r="G148" s="46">
        <v>0.2</v>
      </c>
      <c r="H148" s="46">
        <v>0</v>
      </c>
      <c r="I148" s="46">
        <v>15.2</v>
      </c>
      <c r="J148" s="47">
        <v>63</v>
      </c>
      <c r="K148" s="65"/>
      <c r="L148" s="52"/>
      <c r="M148" s="2"/>
      <c r="N148" s="2"/>
      <c r="O148" s="2"/>
    </row>
    <row r="149" spans="1:15" ht="12.75" customHeight="1" x14ac:dyDescent="0.25">
      <c r="A149" s="20"/>
      <c r="B149" s="21"/>
      <c r="C149" s="22"/>
      <c r="D149" s="48" t="s">
        <v>49</v>
      </c>
      <c r="E149" s="44" t="s">
        <v>83</v>
      </c>
      <c r="F149" s="50">
        <v>50</v>
      </c>
      <c r="G149" s="55">
        <v>4.5999999999999996</v>
      </c>
      <c r="H149" s="55">
        <v>3.9</v>
      </c>
      <c r="I149" s="55">
        <v>15.4</v>
      </c>
      <c r="J149" s="55">
        <v>114.6</v>
      </c>
      <c r="K149" s="65"/>
      <c r="L149" s="52"/>
      <c r="M149" s="2"/>
      <c r="N149" s="2"/>
      <c r="O149" s="2"/>
    </row>
    <row r="150" spans="1:15" ht="12.75" customHeight="1" x14ac:dyDescent="0.25">
      <c r="A150" s="20"/>
      <c r="B150" s="21"/>
      <c r="C150" s="22"/>
      <c r="D150" s="48"/>
      <c r="E150" s="44"/>
      <c r="F150" s="50"/>
      <c r="G150" s="55"/>
      <c r="H150" s="55"/>
      <c r="I150" s="55"/>
      <c r="J150" s="55"/>
      <c r="K150" s="65"/>
      <c r="L150" s="52"/>
      <c r="M150" s="2"/>
      <c r="N150" s="2"/>
      <c r="O150" s="2"/>
    </row>
    <row r="151" spans="1:15" ht="12.75" customHeight="1" x14ac:dyDescent="0.25">
      <c r="A151" s="20"/>
      <c r="B151" s="21"/>
      <c r="C151" s="22"/>
      <c r="D151" s="49"/>
      <c r="E151" s="51"/>
      <c r="F151" s="52"/>
      <c r="G151" s="52"/>
      <c r="H151" s="52"/>
      <c r="I151" s="52"/>
      <c r="J151" s="52"/>
      <c r="K151" s="65"/>
      <c r="L151" s="52"/>
      <c r="M151" s="2"/>
      <c r="N151" s="2"/>
      <c r="O151" s="2"/>
    </row>
    <row r="152" spans="1:15" ht="12.75" customHeight="1" x14ac:dyDescent="0.25">
      <c r="A152" s="27"/>
      <c r="B152" s="28"/>
      <c r="C152" s="29"/>
      <c r="D152" s="66" t="s">
        <v>27</v>
      </c>
      <c r="E152" s="67"/>
      <c r="F152" s="68">
        <f>SUM(F147:F151)</f>
        <v>515</v>
      </c>
      <c r="G152" s="68">
        <f>SUM(G147:G151)</f>
        <v>21</v>
      </c>
      <c r="H152" s="68">
        <f>SUM(H147:H151)</f>
        <v>34.299999999999997</v>
      </c>
      <c r="I152" s="68">
        <f>SUM(I147:I151)</f>
        <v>74.900000000000006</v>
      </c>
      <c r="J152" s="68">
        <f>SUM(J147:J151)</f>
        <v>690.6</v>
      </c>
      <c r="K152" s="69"/>
      <c r="L152" s="68">
        <v>75</v>
      </c>
      <c r="M152" s="2"/>
      <c r="N152" s="2"/>
      <c r="O152" s="2"/>
    </row>
    <row r="153" spans="1:15" ht="12.75" customHeight="1" x14ac:dyDescent="0.25">
      <c r="A153" s="30">
        <f>A147</f>
        <v>2</v>
      </c>
      <c r="B153" s="31">
        <f>B147</f>
        <v>4</v>
      </c>
      <c r="C153" s="32" t="s">
        <v>28</v>
      </c>
      <c r="D153" s="48" t="s">
        <v>29</v>
      </c>
      <c r="E153" s="51"/>
      <c r="F153" s="52"/>
      <c r="G153" s="52"/>
      <c r="H153" s="52"/>
      <c r="I153" s="52"/>
      <c r="J153" s="52"/>
      <c r="K153" s="65"/>
      <c r="L153" s="52"/>
      <c r="M153" s="2"/>
      <c r="N153" s="2"/>
      <c r="O153" s="2"/>
    </row>
    <row r="154" spans="1:15" ht="12.75" customHeight="1" x14ac:dyDescent="0.25">
      <c r="A154" s="20"/>
      <c r="B154" s="21"/>
      <c r="C154" s="22"/>
      <c r="D154" s="48" t="s">
        <v>30</v>
      </c>
      <c r="E154" s="44" t="s">
        <v>45</v>
      </c>
      <c r="F154" s="45">
        <v>250</v>
      </c>
      <c r="G154" s="46">
        <v>8.73</v>
      </c>
      <c r="H154" s="46">
        <v>4.3600000000000003</v>
      </c>
      <c r="I154" s="46">
        <v>11.76</v>
      </c>
      <c r="J154" s="47">
        <v>160</v>
      </c>
      <c r="K154" s="65"/>
      <c r="L154" s="52"/>
      <c r="M154" s="2"/>
      <c r="N154" s="2"/>
      <c r="O154" s="2"/>
    </row>
    <row r="155" spans="1:15" ht="12.75" customHeight="1" x14ac:dyDescent="0.25">
      <c r="A155" s="20"/>
      <c r="B155" s="21"/>
      <c r="C155" s="22"/>
      <c r="D155" s="48" t="s">
        <v>31</v>
      </c>
      <c r="E155" s="44" t="s">
        <v>55</v>
      </c>
      <c r="F155" s="45">
        <v>200</v>
      </c>
      <c r="G155" s="46">
        <v>8.4</v>
      </c>
      <c r="H155" s="46">
        <v>19.7</v>
      </c>
      <c r="I155" s="46">
        <v>22.4</v>
      </c>
      <c r="J155" s="47">
        <v>300</v>
      </c>
      <c r="K155" s="65"/>
      <c r="L155" s="52"/>
      <c r="M155" s="2"/>
      <c r="N155" s="2"/>
      <c r="O155" s="2"/>
    </row>
    <row r="156" spans="1:15" ht="12.75" customHeight="1" x14ac:dyDescent="0.25">
      <c r="A156" s="20"/>
      <c r="B156" s="21"/>
      <c r="C156" s="22"/>
      <c r="D156" s="48" t="s">
        <v>33</v>
      </c>
      <c r="E156" s="57" t="s">
        <v>46</v>
      </c>
      <c r="F156" s="58">
        <v>200</v>
      </c>
      <c r="G156" s="59">
        <v>0.66</v>
      </c>
      <c r="H156" s="46">
        <v>0.1</v>
      </c>
      <c r="I156" s="46">
        <v>32</v>
      </c>
      <c r="J156" s="47">
        <v>132.80000000000001</v>
      </c>
      <c r="K156" s="65"/>
      <c r="L156" s="52"/>
      <c r="M156" s="2"/>
      <c r="N156" s="2"/>
      <c r="O156" s="2"/>
    </row>
    <row r="157" spans="1:15" ht="12.75" customHeight="1" x14ac:dyDescent="0.25">
      <c r="A157" s="20"/>
      <c r="B157" s="21"/>
      <c r="C157" s="22"/>
      <c r="D157" s="48" t="s">
        <v>35</v>
      </c>
      <c r="E157" s="44" t="s">
        <v>43</v>
      </c>
      <c r="F157" s="45">
        <v>55</v>
      </c>
      <c r="G157" s="55">
        <v>3.58</v>
      </c>
      <c r="H157" s="55">
        <v>0.55000000000000004</v>
      </c>
      <c r="I157" s="55">
        <v>23.1</v>
      </c>
      <c r="J157" s="55">
        <v>110</v>
      </c>
      <c r="K157" s="65"/>
      <c r="L157" s="52"/>
      <c r="M157" s="2"/>
      <c r="N157" s="2"/>
      <c r="O157" s="2"/>
    </row>
    <row r="158" spans="1:15" ht="12.75" customHeight="1" x14ac:dyDescent="0.25">
      <c r="A158" s="20"/>
      <c r="B158" s="21"/>
      <c r="C158" s="22"/>
      <c r="D158" s="48"/>
      <c r="E158" s="44"/>
      <c r="F158" s="50"/>
      <c r="G158" s="55"/>
      <c r="H158" s="55"/>
      <c r="I158" s="55"/>
      <c r="J158" s="55"/>
      <c r="K158" s="65"/>
      <c r="L158" s="52"/>
      <c r="M158" s="2"/>
      <c r="N158" s="2"/>
      <c r="O158" s="2"/>
    </row>
    <row r="159" spans="1:15" ht="12.75" customHeight="1" x14ac:dyDescent="0.25">
      <c r="A159" s="20"/>
      <c r="B159" s="21"/>
      <c r="C159" s="22"/>
      <c r="D159" s="49"/>
      <c r="E159" s="51"/>
      <c r="F159" s="52"/>
      <c r="G159" s="52"/>
      <c r="H159" s="52"/>
      <c r="I159" s="52"/>
      <c r="J159" s="52"/>
      <c r="K159" s="65"/>
      <c r="L159" s="52"/>
      <c r="M159" s="2"/>
      <c r="N159" s="2"/>
      <c r="O159" s="2"/>
    </row>
    <row r="160" spans="1:15" ht="12.75" customHeight="1" x14ac:dyDescent="0.25">
      <c r="A160" s="20"/>
      <c r="B160" s="21"/>
      <c r="C160" s="22"/>
      <c r="D160" s="49"/>
      <c r="E160" s="51"/>
      <c r="F160" s="52"/>
      <c r="G160" s="52"/>
      <c r="H160" s="52"/>
      <c r="I160" s="52"/>
      <c r="J160" s="52"/>
      <c r="K160" s="65"/>
      <c r="L160" s="52"/>
      <c r="M160" s="2"/>
      <c r="N160" s="2"/>
      <c r="O160" s="2"/>
    </row>
    <row r="161" spans="1:15" ht="12.75" customHeight="1" x14ac:dyDescent="0.25">
      <c r="A161" s="27"/>
      <c r="B161" s="28"/>
      <c r="C161" s="29"/>
      <c r="D161" s="66" t="s">
        <v>27</v>
      </c>
      <c r="E161" s="67"/>
      <c r="F161" s="68">
        <f>SUM(F153:F160)</f>
        <v>705</v>
      </c>
      <c r="G161" s="68">
        <f>SUM(G153:G160)</f>
        <v>21.370000000000005</v>
      </c>
      <c r="H161" s="68">
        <f>SUM(H153:H160)</f>
        <v>24.71</v>
      </c>
      <c r="I161" s="68">
        <f>SUM(I153:I160)</f>
        <v>89.259999999999991</v>
      </c>
      <c r="J161" s="68">
        <f>SUM(J153:J160)</f>
        <v>702.8</v>
      </c>
      <c r="K161" s="69"/>
      <c r="L161" s="68">
        <v>75</v>
      </c>
      <c r="M161" s="2"/>
      <c r="N161" s="2"/>
      <c r="O161" s="2"/>
    </row>
    <row r="162" spans="1:15" ht="12.75" customHeight="1" thickBot="1" x14ac:dyDescent="0.3">
      <c r="A162" s="33">
        <f>A147</f>
        <v>2</v>
      </c>
      <c r="B162" s="34">
        <f>B147</f>
        <v>4</v>
      </c>
      <c r="C162" s="72" t="s">
        <v>36</v>
      </c>
      <c r="D162" s="73"/>
      <c r="E162" s="35"/>
      <c r="F162" s="36">
        <f>F152+F161</f>
        <v>1220</v>
      </c>
      <c r="G162" s="36">
        <f>G152+G161</f>
        <v>42.370000000000005</v>
      </c>
      <c r="H162" s="36">
        <f>H152+H161</f>
        <v>59.01</v>
      </c>
      <c r="I162" s="36">
        <f>I152+I161</f>
        <v>164.16</v>
      </c>
      <c r="J162" s="36">
        <f>J152+J161</f>
        <v>1393.4</v>
      </c>
      <c r="K162" s="36"/>
      <c r="L162" s="36">
        <f>L152+L161</f>
        <v>150</v>
      </c>
      <c r="M162" s="2"/>
      <c r="N162" s="2"/>
      <c r="O162" s="2"/>
    </row>
    <row r="163" spans="1:15" ht="12.75" customHeight="1" x14ac:dyDescent="0.25">
      <c r="A163" s="15">
        <v>2</v>
      </c>
      <c r="B163" s="16">
        <v>5</v>
      </c>
      <c r="C163" s="17" t="s">
        <v>22</v>
      </c>
      <c r="D163" s="43" t="s">
        <v>23</v>
      </c>
      <c r="E163" s="44" t="s">
        <v>84</v>
      </c>
      <c r="F163" s="45">
        <v>240</v>
      </c>
      <c r="G163" s="46">
        <v>16.600000000000001</v>
      </c>
      <c r="H163" s="46">
        <v>21.3</v>
      </c>
      <c r="I163" s="46">
        <v>42.5</v>
      </c>
      <c r="J163" s="47">
        <v>431</v>
      </c>
      <c r="K163" s="63"/>
      <c r="L163" s="64"/>
      <c r="M163" s="2"/>
      <c r="N163" s="2"/>
      <c r="O163" s="2"/>
    </row>
    <row r="164" spans="1:15" ht="12.75" customHeight="1" x14ac:dyDescent="0.25">
      <c r="A164" s="20"/>
      <c r="B164" s="21"/>
      <c r="C164" s="22"/>
      <c r="D164" s="48" t="s">
        <v>33</v>
      </c>
      <c r="E164" s="44" t="s">
        <v>63</v>
      </c>
      <c r="F164" s="50">
        <v>215</v>
      </c>
      <c r="G164" s="46">
        <v>0.2</v>
      </c>
      <c r="H164" s="46">
        <v>0</v>
      </c>
      <c r="I164" s="46">
        <v>12</v>
      </c>
      <c r="J164" s="47">
        <v>48</v>
      </c>
      <c r="K164" s="65"/>
      <c r="L164" s="52"/>
      <c r="M164" s="2"/>
      <c r="N164" s="2"/>
      <c r="O164" s="2"/>
    </row>
    <row r="165" spans="1:15" ht="12.75" customHeight="1" x14ac:dyDescent="0.25">
      <c r="A165" s="20"/>
      <c r="B165" s="21"/>
      <c r="C165" s="22"/>
      <c r="D165" s="48" t="s">
        <v>25</v>
      </c>
      <c r="E165" s="44" t="s">
        <v>42</v>
      </c>
      <c r="F165" s="50">
        <v>50</v>
      </c>
      <c r="G165" s="71">
        <f>7.5*50/100</f>
        <v>3.75</v>
      </c>
      <c r="H165" s="71">
        <f>2.9*50/100</f>
        <v>1.45</v>
      </c>
      <c r="I165" s="71">
        <f>51.4*50/100</f>
        <v>25.7</v>
      </c>
      <c r="J165" s="71">
        <f>262*50/100</f>
        <v>131</v>
      </c>
      <c r="K165" s="65"/>
      <c r="L165" s="52"/>
      <c r="M165" s="2"/>
      <c r="N165" s="2"/>
      <c r="O165" s="2"/>
    </row>
    <row r="166" spans="1:15" ht="12.75" customHeight="1" x14ac:dyDescent="0.25">
      <c r="A166" s="20"/>
      <c r="B166" s="21"/>
      <c r="C166" s="22"/>
      <c r="D166" s="48"/>
      <c r="E166" s="44"/>
      <c r="F166" s="50"/>
      <c r="G166" s="55"/>
      <c r="H166" s="55"/>
      <c r="I166" s="55"/>
      <c r="J166" s="55"/>
      <c r="K166" s="65"/>
      <c r="L166" s="52"/>
      <c r="M166" s="2"/>
      <c r="N166" s="2"/>
      <c r="O166" s="2"/>
    </row>
    <row r="167" spans="1:15" ht="12.75" customHeight="1" x14ac:dyDescent="0.25">
      <c r="A167" s="20"/>
      <c r="B167" s="21"/>
      <c r="C167" s="22"/>
      <c r="D167" s="49"/>
      <c r="E167" s="51"/>
      <c r="F167" s="52"/>
      <c r="G167" s="52"/>
      <c r="H167" s="52"/>
      <c r="I167" s="52"/>
      <c r="J167" s="52"/>
      <c r="K167" s="65"/>
      <c r="L167" s="52"/>
      <c r="M167" s="2"/>
      <c r="N167" s="2"/>
      <c r="O167" s="2"/>
    </row>
    <row r="168" spans="1:15" ht="12.75" customHeight="1" x14ac:dyDescent="0.25">
      <c r="A168" s="20"/>
      <c r="B168" s="21"/>
      <c r="C168" s="22"/>
      <c r="D168" s="49"/>
      <c r="E168" s="51"/>
      <c r="F168" s="52"/>
      <c r="G168" s="52"/>
      <c r="H168" s="52"/>
      <c r="I168" s="52"/>
      <c r="J168" s="52"/>
      <c r="K168" s="65"/>
      <c r="L168" s="52"/>
      <c r="M168" s="2"/>
      <c r="N168" s="2"/>
      <c r="O168" s="2"/>
    </row>
    <row r="169" spans="1:15" ht="12.75" customHeight="1" x14ac:dyDescent="0.25">
      <c r="A169" s="20"/>
      <c r="B169" s="21"/>
      <c r="C169" s="22"/>
      <c r="D169" s="49"/>
      <c r="E169" s="51"/>
      <c r="F169" s="52"/>
      <c r="G169" s="52"/>
      <c r="H169" s="52"/>
      <c r="I169" s="52"/>
      <c r="J169" s="52"/>
      <c r="K169" s="65"/>
      <c r="L169" s="52"/>
      <c r="M169" s="2"/>
      <c r="N169" s="2"/>
      <c r="O169" s="2"/>
    </row>
    <row r="170" spans="1:15" ht="15.75" customHeight="1" x14ac:dyDescent="0.25">
      <c r="A170" s="27"/>
      <c r="B170" s="28"/>
      <c r="C170" s="29"/>
      <c r="D170" s="66" t="s">
        <v>27</v>
      </c>
      <c r="E170" s="67"/>
      <c r="F170" s="68">
        <f t="shared" ref="F170:J170" si="17">SUM(F163:F169)</f>
        <v>505</v>
      </c>
      <c r="G170" s="68">
        <f t="shared" si="17"/>
        <v>20.55</v>
      </c>
      <c r="H170" s="68">
        <f t="shared" si="17"/>
        <v>22.75</v>
      </c>
      <c r="I170" s="68">
        <f t="shared" si="17"/>
        <v>80.2</v>
      </c>
      <c r="J170" s="68">
        <f t="shared" si="17"/>
        <v>610</v>
      </c>
      <c r="K170" s="69"/>
      <c r="L170" s="68">
        <v>75</v>
      </c>
      <c r="M170" s="2"/>
      <c r="N170" s="2"/>
      <c r="O170" s="2"/>
    </row>
    <row r="171" spans="1:15" ht="12.75" customHeight="1" x14ac:dyDescent="0.25">
      <c r="A171" s="30">
        <f t="shared" ref="A171:B171" si="18">A163</f>
        <v>2</v>
      </c>
      <c r="B171" s="31">
        <f t="shared" si="18"/>
        <v>5</v>
      </c>
      <c r="C171" s="32" t="s">
        <v>28</v>
      </c>
      <c r="D171" s="48" t="s">
        <v>29</v>
      </c>
      <c r="E171" s="51"/>
      <c r="F171" s="52"/>
      <c r="G171" s="52"/>
      <c r="H171" s="52"/>
      <c r="I171" s="52"/>
      <c r="J171" s="52"/>
      <c r="K171" s="65"/>
      <c r="L171" s="52"/>
      <c r="M171" s="2"/>
      <c r="N171" s="2"/>
      <c r="O171" s="2"/>
    </row>
    <row r="172" spans="1:15" ht="12.75" customHeight="1" x14ac:dyDescent="0.25">
      <c r="A172" s="20"/>
      <c r="B172" s="21"/>
      <c r="C172" s="22"/>
      <c r="D172" s="48" t="s">
        <v>30</v>
      </c>
      <c r="E172" s="44" t="s">
        <v>60</v>
      </c>
      <c r="F172" s="45">
        <v>250</v>
      </c>
      <c r="G172" s="46">
        <v>7.2</v>
      </c>
      <c r="H172" s="46">
        <v>3.6</v>
      </c>
      <c r="I172" s="46">
        <v>9.1999999999999993</v>
      </c>
      <c r="J172" s="47">
        <v>135</v>
      </c>
      <c r="K172" s="65"/>
      <c r="L172" s="52"/>
      <c r="M172" s="2"/>
      <c r="N172" s="2"/>
      <c r="O172" s="2"/>
    </row>
    <row r="173" spans="1:15" ht="12.75" customHeight="1" x14ac:dyDescent="0.25">
      <c r="A173" s="20"/>
      <c r="B173" s="21"/>
      <c r="C173" s="22"/>
      <c r="D173" s="48" t="s">
        <v>31</v>
      </c>
      <c r="E173" s="44" t="s">
        <v>41</v>
      </c>
      <c r="F173" s="45">
        <v>90</v>
      </c>
      <c r="G173" s="46">
        <v>13</v>
      </c>
      <c r="H173" s="46">
        <v>10.8</v>
      </c>
      <c r="I173" s="46">
        <v>3.6</v>
      </c>
      <c r="J173" s="47">
        <v>163.6</v>
      </c>
      <c r="K173" s="65"/>
      <c r="L173" s="52"/>
      <c r="M173" s="2"/>
      <c r="N173" s="2"/>
      <c r="O173" s="2"/>
    </row>
    <row r="174" spans="1:15" ht="12.75" customHeight="1" x14ac:dyDescent="0.25">
      <c r="A174" s="20"/>
      <c r="B174" s="21"/>
      <c r="C174" s="22"/>
      <c r="D174" s="48" t="s">
        <v>32</v>
      </c>
      <c r="E174" s="60" t="s">
        <v>77</v>
      </c>
      <c r="F174" s="45">
        <v>150</v>
      </c>
      <c r="G174" s="46">
        <v>6.33</v>
      </c>
      <c r="H174" s="46">
        <v>4.17</v>
      </c>
      <c r="I174" s="46">
        <v>40.17</v>
      </c>
      <c r="J174" s="47">
        <v>225.8</v>
      </c>
      <c r="K174" s="65"/>
      <c r="L174" s="52"/>
      <c r="M174" s="2"/>
      <c r="N174" s="2"/>
      <c r="O174" s="2"/>
    </row>
    <row r="175" spans="1:15" ht="12.75" customHeight="1" x14ac:dyDescent="0.25">
      <c r="A175" s="20"/>
      <c r="B175" s="21"/>
      <c r="C175" s="22"/>
      <c r="D175" s="49" t="s">
        <v>33</v>
      </c>
      <c r="E175" s="44" t="s">
        <v>76</v>
      </c>
      <c r="F175" s="45">
        <v>210</v>
      </c>
      <c r="G175" s="46">
        <v>0</v>
      </c>
      <c r="H175" s="46">
        <v>0</v>
      </c>
      <c r="I175" s="46">
        <v>12</v>
      </c>
      <c r="J175" s="47">
        <v>48</v>
      </c>
      <c r="K175" s="65"/>
      <c r="L175" s="52"/>
      <c r="M175" s="2"/>
      <c r="N175" s="2"/>
      <c r="O175" s="2"/>
    </row>
    <row r="176" spans="1:15" ht="12.75" customHeight="1" x14ac:dyDescent="0.25">
      <c r="A176" s="20"/>
      <c r="B176" s="21"/>
      <c r="C176" s="22"/>
      <c r="D176" s="49" t="s">
        <v>35</v>
      </c>
      <c r="E176" s="44" t="s">
        <v>43</v>
      </c>
      <c r="F176" s="45">
        <v>20</v>
      </c>
      <c r="G176" s="55">
        <f>7.5*40/100</f>
        <v>3</v>
      </c>
      <c r="H176" s="55">
        <f>2.9*40/100</f>
        <v>1.1599999999999999</v>
      </c>
      <c r="I176" s="55">
        <f>51.4*40/100</f>
        <v>20.56</v>
      </c>
      <c r="J176" s="55">
        <f>262*40/100</f>
        <v>104.8</v>
      </c>
      <c r="K176" s="65"/>
      <c r="L176" s="52"/>
      <c r="M176" s="2"/>
      <c r="N176" s="2"/>
      <c r="O176" s="2"/>
    </row>
    <row r="177" spans="1:15" ht="12.75" customHeight="1" x14ac:dyDescent="0.25">
      <c r="A177" s="20"/>
      <c r="B177" s="21"/>
      <c r="C177" s="22"/>
      <c r="D177" s="49"/>
      <c r="E177" s="51"/>
      <c r="F177" s="52"/>
      <c r="G177" s="52"/>
      <c r="H177" s="52"/>
      <c r="I177" s="52"/>
      <c r="J177" s="52"/>
      <c r="K177" s="65"/>
      <c r="L177" s="52"/>
      <c r="M177" s="2"/>
      <c r="N177" s="2"/>
      <c r="O177" s="2"/>
    </row>
    <row r="178" spans="1:15" ht="12.75" customHeight="1" x14ac:dyDescent="0.25">
      <c r="A178" s="20"/>
      <c r="B178" s="21"/>
      <c r="C178" s="22"/>
      <c r="D178" s="49"/>
      <c r="E178" s="51"/>
      <c r="F178" s="52"/>
      <c r="G178" s="52"/>
      <c r="H178" s="52"/>
      <c r="I178" s="52"/>
      <c r="J178" s="52"/>
      <c r="K178" s="65"/>
      <c r="L178" s="52"/>
      <c r="M178" s="2"/>
      <c r="N178" s="2"/>
      <c r="O178" s="2"/>
    </row>
    <row r="179" spans="1:15" ht="12.75" customHeight="1" x14ac:dyDescent="0.25">
      <c r="A179" s="27"/>
      <c r="B179" s="28"/>
      <c r="C179" s="29"/>
      <c r="D179" s="66" t="s">
        <v>27</v>
      </c>
      <c r="E179" s="67"/>
      <c r="F179" s="68">
        <f>SUM(F171:F178)</f>
        <v>720</v>
      </c>
      <c r="G179" s="68">
        <f>SUM(G171:G178)</f>
        <v>29.53</v>
      </c>
      <c r="H179" s="68">
        <f>SUM(H171:H178)</f>
        <v>19.73</v>
      </c>
      <c r="I179" s="68">
        <f>SUM(I171:I178)</f>
        <v>85.53</v>
      </c>
      <c r="J179" s="68">
        <f>SUM(J171:J178)</f>
        <v>677.2</v>
      </c>
      <c r="K179" s="69"/>
      <c r="L179" s="68">
        <v>75</v>
      </c>
      <c r="M179" s="2"/>
      <c r="N179" s="2"/>
      <c r="O179" s="2"/>
    </row>
    <row r="180" spans="1:15" ht="12.75" customHeight="1" thickBot="1" x14ac:dyDescent="0.3">
      <c r="A180" s="33">
        <f>A163</f>
        <v>2</v>
      </c>
      <c r="B180" s="34">
        <f>B163</f>
        <v>5</v>
      </c>
      <c r="C180" s="72" t="s">
        <v>36</v>
      </c>
      <c r="D180" s="73"/>
      <c r="E180" s="35"/>
      <c r="F180" s="36">
        <f>F170+F179</f>
        <v>1225</v>
      </c>
      <c r="G180" s="36">
        <f>G170+G179</f>
        <v>50.08</v>
      </c>
      <c r="H180" s="36">
        <f>H170+H179</f>
        <v>42.480000000000004</v>
      </c>
      <c r="I180" s="36">
        <f>I170+I179</f>
        <v>165.73000000000002</v>
      </c>
      <c r="J180" s="36">
        <f>J170+J179</f>
        <v>1287.2</v>
      </c>
      <c r="K180" s="36"/>
      <c r="L180" s="36">
        <f>L170+L179</f>
        <v>150</v>
      </c>
      <c r="M180" s="2"/>
      <c r="N180" s="2"/>
      <c r="O180" s="2"/>
    </row>
    <row r="181" spans="1:15" ht="12.75" customHeight="1" thickBot="1" x14ac:dyDescent="0.3">
      <c r="A181" s="40"/>
      <c r="B181" s="41"/>
      <c r="C181" s="74" t="s">
        <v>37</v>
      </c>
      <c r="D181" s="75"/>
      <c r="E181" s="76"/>
      <c r="F181" s="42">
        <f>(F24+F42+F59+F76+F93+F112+F128+F146+F162+F180)/(IF(F24=0,0,1)+IF(F42=0,0,1)+IF(F59=0,0,1)+IF(F76=0,0,1)+IF(F93=0,0,1)+IF(F112=0,0,1)+IF(F128=0,0,1)+IF(F146=0,0,1)+IF(F162=0,0,1)+IF(F180=0,0,1))</f>
        <v>1268</v>
      </c>
      <c r="G181" s="42">
        <f>(G24+G42+G59+G76+G93+G112+G128+G146+G162+G180)/(IF(G24=0,0,1)+IF(G42=0,0,1)+IF(G59=0,0,1)+IF(G76=0,0,1)+IF(G93=0,0,1)+IF(G112=0,0,1)+IF(G128=0,0,1)+IF(G146=0,0,1)+IF(G162=0,0,1)+IF(G180=0,0,1))</f>
        <v>42.5595</v>
      </c>
      <c r="H181" s="42">
        <f>(H24+H42+H59+H76+H93+H112+H128+H146+H162+H180)/(IF(H24=0,0,1)+IF(H42=0,0,1)+IF(H59=0,0,1)+IF(H76=0,0,1)+IF(H93=0,0,1)+IF(H112=0,0,1)+IF(H128=0,0,1)+IF(H146=0,0,1)+IF(H162=0,0,1)+IF(H180=0,0,1))</f>
        <v>47.994999999999997</v>
      </c>
      <c r="I181" s="42">
        <f>(I24+I42+I59+I76+I93+I112+I128+I146+I162+I180)/(IF(I24=0,0,1)+IF(I42=0,0,1)+IF(I59=0,0,1)+IF(I76=0,0,1)+IF(I93=0,0,1)+IF(I112=0,0,1)+IF(I128=0,0,1)+IF(I146=0,0,1)+IF(I162=0,0,1)+IF(I180=0,0,1))</f>
        <v>184.84899999999999</v>
      </c>
      <c r="J181" s="42">
        <f>(J24+J42+J59+J76+J93+J112+J128+J146+J162+J180)/(IF(J24=0,0,1)+IF(J42=0,0,1)+IF(J59=0,0,1)+IF(J76=0,0,1)+IF(J93=0,0,1)+IF(J112=0,0,1)+IF(J128=0,0,1)+IF(J146=0,0,1)+IF(J162=0,0,1)+IF(J180=0,0,1))</f>
        <v>1268.5970000000002</v>
      </c>
      <c r="K181" s="42"/>
      <c r="L181" s="42">
        <f>(L24+L42+L59+L76+L93+L112+L128+L146+L162+L180)/(IF(L24=0,0,1)+IF(L42=0,0,1)+IF(L59=0,0,1)+IF(L76=0,0,1)+IF(L93=0,0,1)+IF(L112=0,0,1)+IF(L128=0,0,1)+IF(L146=0,0,1)+IF(L162=0,0,1)+IF(L180=0,0,1))</f>
        <v>150</v>
      </c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</sheetData>
  <mergeCells count="14">
    <mergeCell ref="C180:D180"/>
    <mergeCell ref="C181:E181"/>
    <mergeCell ref="C1:E1"/>
    <mergeCell ref="H1:K1"/>
    <mergeCell ref="H2:K2"/>
    <mergeCell ref="C24:D24"/>
    <mergeCell ref="C42:D42"/>
    <mergeCell ref="C59:D59"/>
    <mergeCell ref="C76:D76"/>
    <mergeCell ref="C93:D93"/>
    <mergeCell ref="C112:D112"/>
    <mergeCell ref="C128:D128"/>
    <mergeCell ref="C146:D146"/>
    <mergeCell ref="C162:D1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dcterms:created xsi:type="dcterms:W3CDTF">2023-10-31T15:13:22Z</dcterms:created>
  <dcterms:modified xsi:type="dcterms:W3CDTF">2024-04-24T04:52:16Z</dcterms:modified>
</cp:coreProperties>
</file>